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09"/>
  <workbookPr/>
  <mc:AlternateContent xmlns:mc="http://schemas.openxmlformats.org/markup-compatibility/2006">
    <mc:Choice Requires="x15">
      <x15ac:absPath xmlns:x15ac="http://schemas.microsoft.com/office/spreadsheetml/2010/11/ac" url="T:\02 BO schránka\Hromadná SÚ mostů 2024\Oblast Západ\4. 4114-3 Ctidružice\Rozpočet\"/>
    </mc:Choice>
  </mc:AlternateContent>
  <xr:revisionPtr revIDLastSave="0" documentId="13_ncr:1_{DA8DC280-E9B6-490F-95AE-A1350C65F25E}" xr6:coauthVersionLast="36" xr6:coauthVersionMax="36" xr10:uidLastSave="{00000000-0000-0000-0000-000000000000}"/>
  <bookViews>
    <workbookView xWindow="240" yWindow="120" windowWidth="14940" windowHeight="9225" xr2:uid="{00000000-000D-0000-FFFF-FFFF00000000}"/>
  </bookViews>
  <sheets>
    <sheet name="000_Ostatní" sheetId="1" r:id="rId1"/>
    <sheet name="000_Vedlejší" sheetId="2" r:id="rId2"/>
    <sheet name="SO 201" sheetId="3" r:id="rId3"/>
  </sheets>
  <calcPr calcId="191029"/>
  <webPublishing codePage="0"/>
</workbook>
</file>

<file path=xl/calcChain.xml><?xml version="1.0" encoding="utf-8"?>
<calcChain xmlns="http://schemas.openxmlformats.org/spreadsheetml/2006/main">
  <c r="I50" i="3" l="1"/>
  <c r="I110" i="3" l="1"/>
  <c r="I118" i="3"/>
  <c r="I114" i="3"/>
  <c r="I106" i="3"/>
  <c r="I54" i="3"/>
  <c r="I58" i="3"/>
  <c r="I49" i="3" l="1"/>
  <c r="I41" i="3"/>
  <c r="I130" i="3"/>
  <c r="I67" i="3" l="1"/>
  <c r="I134" i="3"/>
  <c r="I126" i="3"/>
  <c r="I76" i="3"/>
  <c r="I75" i="3" s="1"/>
  <c r="I122" i="3" l="1"/>
  <c r="I146" i="3" l="1"/>
  <c r="I45" i="3" l="1"/>
  <c r="I30" i="3"/>
  <c r="I26" i="3"/>
  <c r="I37" i="3"/>
  <c r="I85" i="3" l="1"/>
  <c r="I101" i="3"/>
  <c r="I154" i="3"/>
  <c r="I150" i="3"/>
  <c r="I142" i="3" l="1"/>
  <c r="I138" i="3"/>
  <c r="I97" i="3"/>
  <c r="I93" i="3"/>
  <c r="I89" i="3"/>
  <c r="I81" i="3"/>
  <c r="I71" i="3"/>
  <c r="I63" i="3"/>
  <c r="I33" i="3"/>
  <c r="I22" i="3"/>
  <c r="I18" i="3"/>
  <c r="I13" i="3"/>
  <c r="I9" i="3"/>
  <c r="I10" i="2"/>
  <c r="O10" i="2" s="1"/>
  <c r="R9" i="2" s="1"/>
  <c r="O9" i="2" s="1"/>
  <c r="O2" i="2" s="1"/>
  <c r="I10" i="1"/>
  <c r="O10" i="1" s="1"/>
  <c r="R9" i="1" s="1"/>
  <c r="O9" i="1" s="1"/>
  <c r="O2" i="1" s="1"/>
  <c r="I105" i="3" l="1"/>
  <c r="I80" i="3"/>
  <c r="I17" i="3"/>
  <c r="I8" i="3"/>
  <c r="I62" i="3"/>
  <c r="Q9" i="2"/>
  <c r="I9" i="2" s="1"/>
  <c r="I3" i="2" s="1"/>
  <c r="Q9" i="1"/>
  <c r="I9" i="1" s="1"/>
  <c r="I3" i="1" s="1"/>
  <c r="I3" i="3" l="1"/>
</calcChain>
</file>

<file path=xl/sharedStrings.xml><?xml version="1.0" encoding="utf-8"?>
<sst xmlns="http://schemas.openxmlformats.org/spreadsheetml/2006/main" count="572" uniqueCount="226">
  <si>
    <t>ASPE10</t>
  </si>
  <si>
    <t>S</t>
  </si>
  <si>
    <t>Firma: Správa a údržba silnic Jihomoravského kraje, příspěvková organizace kraje</t>
  </si>
  <si>
    <t>Soupis prací objektu</t>
  </si>
  <si>
    <t xml:space="preserve">Stavba: </t>
  </si>
  <si>
    <t>SÚS JmK</t>
  </si>
  <si>
    <t>O</t>
  </si>
  <si>
    <t>Objekt:</t>
  </si>
  <si>
    <t>000</t>
  </si>
  <si>
    <t>ONVN</t>
  </si>
  <si>
    <t>O1</t>
  </si>
  <si>
    <t>Rozpočet:</t>
  </si>
  <si>
    <t>0,00</t>
  </si>
  <si>
    <t>15,00</t>
  </si>
  <si>
    <t>21,00</t>
  </si>
  <si>
    <t>3</t>
  </si>
  <si>
    <t>2</t>
  </si>
  <si>
    <t>Ostatní</t>
  </si>
  <si>
    <t>náklady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</si>
  <si>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</si>
  <si>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</si>
  <si>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</si>
  <si>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</si>
  <si>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</si>
  <si>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</si>
  <si>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</si>
  <si>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</si>
  <si>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</si>
  <si>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</si>
  <si>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</si>
  <si>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</si>
  <si>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</si>
  <si>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</si>
  <si>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</si>
  <si>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</si>
  <si>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</si>
  <si>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Cenová soustava</t>
  </si>
  <si>
    <t>11</t>
  </si>
  <si>
    <t>SD</t>
  </si>
  <si>
    <t>Všeobecné konstrukce a práce</t>
  </si>
  <si>
    <t>P</t>
  </si>
  <si>
    <t>02710</t>
  </si>
  <si>
    <t/>
  </si>
  <si>
    <t>POMOC PRÁCE - ZAJIŠTĚNÍ, ZŘÍZENÍ, ODSTRANĚNÍ DOPRAVNÍHO ZNAČENÍ</t>
  </si>
  <si>
    <t>KPL</t>
  </si>
  <si>
    <t>PP</t>
  </si>
  <si>
    <t>Přechodná úprava dopravního značení a objízdných tras, včetně údržby a úprav během stavebních prací v souladu s TP66 - II.vydání  "Zásady pro označování pracovních míst na PK" a s platnými předpisy pro navrhování DZ na PK, vč. vyhlášky č. 294/2015 Sb.  
Stávající svislé dopravní značky se pro potřeby PDZ zachovají a dle potřeby zakryjí, upraví nebo doplní. Přechodné SDZ (značky, směrovací desky, závory, semaforová souprava, světla) se umístí na nosičích a podkladních deskách včetně nutných přesunů dle jednotlivých fází (etap) výstavby, dodávky, montáže, demontáže, včetně všech potřebných povolení k uzavírce.  
Vše v režii zhotovitele.</t>
  </si>
  <si>
    <t>VV</t>
  </si>
  <si>
    <t>1=1,000 [A]</t>
  </si>
  <si>
    <t>TS</t>
  </si>
  <si>
    <t>zahrnuje veškeré náklady spojené s objednatelem požadovanými zařízeními</t>
  </si>
  <si>
    <t>Vedlejší</t>
  </si>
  <si>
    <t>00003</t>
  </si>
  <si>
    <t>R</t>
  </si>
  <si>
    <t>Zřízení a odstranění zařízení staveniště</t>
  </si>
  <si>
    <t>zahrnuje úklid staveniště</t>
  </si>
  <si>
    <t>SO 201</t>
  </si>
  <si>
    <t>014102</t>
  </si>
  <si>
    <t>POPLATKY ZA SKLÁDKU</t>
  </si>
  <si>
    <t>T</t>
  </si>
  <si>
    <t>zemina, kamení</t>
  </si>
  <si>
    <t>zahrnuje veškeré poplatky provozovateli skládky související s uložením odpadu na skládce.</t>
  </si>
  <si>
    <t>Zemní práce</t>
  </si>
  <si>
    <t>M2</t>
  </si>
  <si>
    <t>M3</t>
  </si>
  <si>
    <t>dle odborných zkušeností zhotovitele 
zaměřeno na stavbě</t>
  </si>
  <si>
    <t>Položka čerpání vody na povrchu zahrnuje i potrubí, pohotovost záložní čerpací soupravy a zřízení čerpací jímky. Součástí položky je také následná demontáž a likvidace těchto zařízení</t>
  </si>
  <si>
    <t>Položka převedení vody na povrchu zahrnuje zřízení, udržování a odstranění příslušného zařízení. Převedení vody se uvádí buď průměrem potrubí (DN) nebo délkou rozvinutého obvodu žlabu (r.o.).</t>
  </si>
  <si>
    <t>12960</t>
  </si>
  <si>
    <t>ČIŠTĚNÍ VODOTEČÍ A MELIORAČ KANÁLŮ OD NÁNOSŮ</t>
  </si>
  <si>
    <t>Součástí položky je vodorovná a svislá doprava, přemístění, přeložení, manipulace s materiálem a uložení na skládku.  
 Nezahrnuje poplatek za skládku, který se vykazuje v položce 0141** (s výjimkou malého množství  materiálu, kde je možné poplatek zahrnout do jednotkové ceny položky – tento fakt musí být uveden v doplňujícím textu k položce)</t>
  </si>
  <si>
    <t>Vodorovné konstrukce</t>
  </si>
  <si>
    <t>451314</t>
  </si>
  <si>
    <t>PODKLADNÍ A VÝPLŇOVÉ VRSTVY Z PROSTÉHO BETONU C25/30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</si>
  <si>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</si>
  <si>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465512</t>
  </si>
  <si>
    <t>DLAŽBY Z LOMOVÉHO KAMENE NA MC</t>
  </si>
  <si>
    <t>položka zahrnuje:  
- nutné zemní práce (svahování, úpravu pláně a pod.)  
- zřízení spojovací vrstvy  
- zřízení lože dlažby z cementové malty předepsané kvality a předepsané tloušťky  
- dodávku a položení dlažby z lomového kamene do předepsaného tvaru  
- spárování, těsnění, tmelení a vyplnění spar MC případně s vyklínováním  
- úprava povrchu pro odvedení srážkové vody  
- nezahrnuje podklad pod dlažbu, vykazuje se samostatně položkami SD 45</t>
  </si>
  <si>
    <t>Úpravy povrchů, podlahy, výplně otvorů</t>
  </si>
  <si>
    <t>626111</t>
  </si>
  <si>
    <t>REPROFILACE PODHLEDŮ, SVISLÝCH PLOCH SANAČNÍ MALTOU JEDNOVRST TL 10MM</t>
  </si>
  <si>
    <t>položka zahrnuje: 
dodávku veškerého materiálu potřebného pro předepsanou úpravu v předepsané kvalitě 
nutné vyspravení podkladu, případně zatření spar zdiva 
položení vrstvy v předepsané tloušťce 
potřebná lešení a podpěrné konstrukce</t>
  </si>
  <si>
    <t>62631</t>
  </si>
  <si>
    <t>SPOJOVACÍ MŮSTEK MEZI STARÝM A NOVÝM BETONEM</t>
  </si>
  <si>
    <t>položka zahrnuje:  
dodávku veškerého materiálu potřebného pro předepsanou úpravu v předepsané kvalitě  
nutné vyspravení podkladu, případně zatření spar zdiva  
položení vrstvy v předepsané tloušťce</t>
  </si>
  <si>
    <t>62652</t>
  </si>
  <si>
    <t>OCHRANA VÝZTUŽE PŘI NEDOSTATEČNÉM KRYTÍ</t>
  </si>
  <si>
    <t>ošetření odhalené výztuže pasivačním epoxidovým nátěrem 
zaměřeno na stavbě</t>
  </si>
  <si>
    <t>položka zahrnuje:  
dodávku veškerého materiálu potřebného pro předepsanou úpravu v předepsané kvalitě  
položení vrstvy v předepsané tloušťce  
potřebná lešení a podpěrné konstrukce</t>
  </si>
  <si>
    <t>položka zahrnuje: 
dodávku veškerého materiálu potřebného pro předepsanou úpravu v předepsané kvalitě 
vyčištění spar (vyškrábání), vypláchnutí spar vodou, očištění povrchu 
spárování 
odklizení suti a přebytečného materiálu 
potřebná lešení</t>
  </si>
  <si>
    <t>Ostatní konstrukce a práce</t>
  </si>
  <si>
    <t>938542</t>
  </si>
  <si>
    <t>OČIŠTĚNÍ BETON KONSTR OTRYSKÁNÍM TLAK VODOU DO 500 BARŮ</t>
  </si>
  <si>
    <t>položka zahrnuje očištění předepsaným způsobem včetně odklizení vzniklého odpadu</t>
  </si>
  <si>
    <t>2023_OTSKP</t>
  </si>
  <si>
    <t>PŘEVEDENÍ VODY POTRUBÍM DN 600 NEBO ŽLABY R.O. DO 2,0M</t>
  </si>
  <si>
    <t>M</t>
  </si>
  <si>
    <t>HOD</t>
  </si>
  <si>
    <t>ČERPÁNÍ VODY DO 2000 L/MIN</t>
  </si>
  <si>
    <t>vč. vytvoření hrázky, dle odborných zkušeností zhotovitele 
zaměřeno na stavbě</t>
  </si>
  <si>
    <t>položka zahrnuje:  
- rozbourání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</si>
  <si>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BOURÁNÍ KONSTRUKCÍ Z PROST BETONU S ODVOZEM DO 20KM</t>
  </si>
  <si>
    <t>96615B</t>
  </si>
  <si>
    <t>BOURÁNÍ KONSTRUKCÍ Z PROSTÉHO BETONU - DOPRAVA</t>
  </si>
  <si>
    <t>Položka zahrnuje samostatnou dopravu suti a vybouraných hmot. Množství se určí jako součin hmotnosti [t] a požadované vzdálenosti [km].</t>
  </si>
  <si>
    <t>tkm</t>
  </si>
  <si>
    <t>SPÁROVÁNÍ STARÉHO ZDIVA ZVLÁŠT MALTOU</t>
  </si>
  <si>
    <t>5,00=5,00 [A]</t>
  </si>
  <si>
    <t>SPÁROVÁNÍ STÁVAJÍCÍCH DLAŽEB ZVLÁŠŤ MALTOU</t>
  </si>
  <si>
    <t>BROUŠENÍ BETON KONSTR</t>
  </si>
  <si>
    <t>ruční dočištění otryskaných konstrukcí
zaměřeno na stavbě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</si>
  <si>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eventuelně nutné druhotné rozpojení odstřelené horniny
- ruční vykopávky, odstranění kořenů a napadávek
- pažení, vzepření a rozepření vč. přepažování (vyjma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č.0141**</t>
  </si>
  <si>
    <t>VYKOPÁVKY PRO KORYTA VODOTEČÍ TŘ. II, ODVOZ DO 20KM</t>
  </si>
  <si>
    <t>PŘÍPLATEK ZA DALŠÍ 1KM DOPRAVY ZEMINY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</si>
  <si>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eventuelně nutné druhotné rozpojení odstřelené horniny
- ruční vykopávky, odstranění kořenů a napadávek
- pažení, vzepření a rozepření vč. přepažování (vyjma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č.0141**</t>
  </si>
  <si>
    <t>položka zahrnuje příplatek k vodorovnému přemístění zeminy za každý další 1km nad 20km</t>
  </si>
  <si>
    <t>17120</t>
  </si>
  <si>
    <t>ULOŽENÍ SYPANINY DO NÁSYPŮ A NA SKLÁDKY BEZ ZHUTNĚNÍ</t>
  </si>
  <si>
    <t>uložení na skládku</t>
  </si>
  <si>
    <t>položka zahrnuje: 
- kompletní provedení zemní konstrukce do předepsaného tvaru 
- ošetření úložiště po celou dobu práce v něm vč. klimatických opatření 
- ztížení v okolí vedení, konstrukcí a objektů a jejich dočasné zajištění 
- ztížení provádění ve ztížených podmínkách a stísněných prostorech 
- ztížené ukládání sypaniny pod vodu 
- ukládání po vrstvách a po jiných nutných částech (figurách) vč. dosypávek 
- spouštění a nošení materiálu 
- úprava, očištění a ochrana podloží a svahů 
- svahování, uzavírání povrchů svahů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</si>
  <si>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MOST ev. č. 4114-3 CTIDRUŽICE</t>
  </si>
  <si>
    <t>12,00=12,000 [A]</t>
  </si>
  <si>
    <t>LEHKÉ PRACOVNÍ LEŠENÍ DO 1,5 KPA</t>
  </si>
  <si>
    <t>M3OP</t>
  </si>
  <si>
    <t>Položka zahrnuje dovoz, montáž, údržbu, opotřebení (nájemné), demontáž, konzervaci, odvoz.</t>
  </si>
  <si>
    <t>zaměřeno na stavbě</t>
  </si>
  <si>
    <t>8,00*4,25*1,00=34,000 [A]</t>
  </si>
  <si>
    <t>odkopy v korytě (pro kamennou rovnaninu)</t>
  </si>
  <si>
    <t xml:space="preserve">3,25*8,00*0,3+0,40*1,00*0,30*4=8,280 [A]                                                                                        </t>
  </si>
  <si>
    <t>8,28*6,00=49,680 [A]</t>
  </si>
  <si>
    <t>položka zahrnuje řezání vozovkové vrstvy v předepsané tloušťce, včetně spotřeby vody</t>
  </si>
  <si>
    <t>ŘEZÁNÍ ASFALTOVÉHO KRYTU VOZOVEK TL DO 150MM</t>
  </si>
  <si>
    <t xml:space="preserve">11,00=11,000[A] </t>
  </si>
  <si>
    <t>řezání vlevo podél římsy vlevo</t>
  </si>
  <si>
    <t>vybourání asfaltových vrstev podél římsy vlevo
zaměřeno na stavbě</t>
  </si>
  <si>
    <t xml:space="preserve">11,00*0,20*0,15=0,330 [A] </t>
  </si>
  <si>
    <t>(0,33*2,4)*6=4,752 [A]</t>
  </si>
  <si>
    <t>"966158" 
0,33*2,40=0,792 [A]</t>
  </si>
  <si>
    <t>Komunikace pozemní</t>
  </si>
  <si>
    <t>ASFALTOVÝ BETON PRO OBRUSNÉ VRSTVY ACO 11</t>
  </si>
  <si>
    <t>574A03</t>
  </si>
  <si>
    <t>dobalení asf. vrtev podél nové římsy vlevo
zaměřeno na stavbě</t>
  </si>
  <si>
    <t>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- nezahrnuje postřiky, nátěry
- nezahrnuje těsnění podél obrubníků, dilatačních zařízení, odvodňovacích proužků, odvodňovačů, vpustí, šachet a pod.</t>
  </si>
  <si>
    <t xml:space="preserve">11,00*0,10*0,15=0,165 [A]                                                                                      </t>
  </si>
  <si>
    <t>TĚSNĚNÍ DILATAČ SPAR ASF ZÁLIVKOU PRŮŘ DO 300MM2</t>
  </si>
  <si>
    <t>položka zahrnuje dodávku a osazení předepsaného materiálu, očištění ploch spáry před úpravou, očištění okolí spáry po úpravě
nezahrnuje těsnící profil</t>
  </si>
  <si>
    <t xml:space="preserve">10,85*2=21,700 [A] </t>
  </si>
  <si>
    <t>zatěsnění spár podél nových říms</t>
  </si>
  <si>
    <t>živice</t>
  </si>
  <si>
    <t>MOSTNÍ ODVODŇOVACÍ TRUBKA (POVRCHŮ IZOLACE) Z PLASTU</t>
  </si>
  <si>
    <t xml:space="preserve">úprava odvodňovacího otvoru, vlepení PP potrubí DN 40 </t>
  </si>
  <si>
    <t>KUS</t>
  </si>
  <si>
    <t>Položka zahrnuje veškerý materiál, výrobky a polotovary, včetně mimostaveništní a vnitrostaveništní dopravy (rovněž přesuny), včetně naložení a složení,případně s uložením.</t>
  </si>
  <si>
    <t>46321</t>
  </si>
  <si>
    <t>ROVNANINA Z LOMOVÉHO KAMENE</t>
  </si>
  <si>
    <t>položka zahrnuje:  
- dodávku a vyrovnání lomového kamene předepsané frakce do předepsaného tvaru včetně mimostaveništní a vnitrostaveništní dopravy  
není-li v zadávací dokumentaci uvedeno jinak, jedná se o nakupovaný materiál</t>
  </si>
  <si>
    <t>zpevnění dna vodoteče lomovým kamenem fr. 250/300 
zaměřeno na stavbě</t>
  </si>
  <si>
    <t>3,25*8,00*0,30+0,40*1,00*0,30*4=8,280 [A]</t>
  </si>
  <si>
    <t>REPROFILACE PODHLEDŮ, SVISLÝCH PLOCH SANAČNÍ MALTOU DVOUVRST TL 30MM</t>
  </si>
  <si>
    <t>lokální sanace odtržených krycích vrstev a hran trámů
zaměřeno na stavbě</t>
  </si>
  <si>
    <t>celoplošná sanace nosné konstrukce, koncových příčníků a původních říms
zaměřeno na stavbě</t>
  </si>
  <si>
    <t>nosná konstrukce: 
4,25*0,80*6+4,25*0,90*5+4,25*0,4*2=42,925 [A] 
konc. příčníky: 
(0,90*0,30*5+0,55*0,30*2)*2=3,360 [B] 
původní římsy: 
0,40*3,10*2=2,480 [C]
celkem: A+B+C=48,765 [D]</t>
  </si>
  <si>
    <t>adhézní spojovací můstek, k pol. 626111
zaměřeno na stavbě</t>
  </si>
  <si>
    <t xml:space="preserve">48,765=48,765 [A] </t>
  </si>
  <si>
    <t>1,00=1,000 [A]</t>
  </si>
  <si>
    <t>dlažba z lomového kamene tl. 200 mm, s vyspárováním maltou cementovou - doplnění chybějících dlažeb opevnění svahových kuželů
zaměřeno na stavbě</t>
  </si>
  <si>
    <t>vyplnění kaveren pod stávajícím opevnění opěr se zhutněním zboku, beton pod dlažbu opevnění svahových kuželů
zaměřeno na stavbě</t>
  </si>
  <si>
    <t>celoplošné otryskání nosné konstrukce, říms a stávající dlažby opevnění svahových kuželů
zaměřeno na stavbě</t>
  </si>
  <si>
    <t>nosná konstrukce + římsy: 
48,765=48,765 [A] 
stávající dlažba opevnění svahových kuželů: 
22,00=22,000 [B] 
celkem: A+B=70,765 [C]</t>
  </si>
  <si>
    <t>doplnění (přespárování) chybějícího spárování opěr a křídel sanační maltou, vč. odstranění stávajícíc nesoudržné spárovací malty, vyčištění spár
zaměřeno na stavbě</t>
  </si>
  <si>
    <t>přespárování stávající dlažby opevnění svahových kuželů mrazuodolnou sanační maltou, vč. odstranění stávajícíc nesoudržné spárovací malty, vyčištění spár
zaměřeno na stavbě</t>
  </si>
  <si>
    <t>22,00=22,000 [A]</t>
  </si>
  <si>
    <t>935212</t>
  </si>
  <si>
    <t>PŘÍKOPOVÉ ŽLABY Z BETON TVÁRNIC ŠÍŘ DO 600MM DO BETONU TL 100MM</t>
  </si>
  <si>
    <t>položka zahrnuje:  
- dodávku a uložení příkopových tvárnic předepsaného rozměru a kvality  
- dodání a rozprostření lože z předepsaného materiálu v předepsané kvalitěa v předepsané tloušťce  
- veškerou manipulaci s materiálem, vnitrostaveništní i mimostaveništní dopravu  
- ukončení, patky, spárování  
- měří se v metrech běžných délky osy žlabu</t>
  </si>
  <si>
    <t>skluzy za křídly z betonových žlabovek š. 0,600 do betonového lože</t>
  </si>
  <si>
    <t>očištění stávajících dlažeb kamenného opevnění svahových kuželů ručně  
zaměřeno na stavbě</t>
  </si>
  <si>
    <t>HLOUBENÍ RÝH ŠÍŘ DO 2M PAŽ I NEPAŽ TŘ. I, ODVOZ DO 20KM</t>
  </si>
  <si>
    <t>317325</t>
  </si>
  <si>
    <t>ŘÍMSY ZE ŽELEZOBETONU DO C30/37</t>
  </si>
  <si>
    <t>položka zahrnuje:  
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</si>
  <si>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317365</t>
  </si>
  <si>
    <t>VÝZTUŽ ŘÍMS Z OCELI 10505, B500B</t>
  </si>
  <si>
    <t>položka zahrnuje: 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  
- povrchovou antikorozní úpravu výztuže,  
- separaci výztuže,  
- osazení měřících zařízení a úpravy pro ně,  
- osazení měřících skříní nebo míst pro měření bludných proudů.</t>
  </si>
  <si>
    <t>beton C30/37-XF4</t>
  </si>
  <si>
    <t>10,85*0,30*0,45=1,465 [A] 
10,85*0,16*0,45=0,781 [B] 
A+B=2,246 [C]</t>
  </si>
  <si>
    <t>Svislé konstrukce</t>
  </si>
  <si>
    <t>9112A3</t>
  </si>
  <si>
    <t>ZÁBRADLÍ MOSTNÍ S VODOR MADLY - DEMONTÁŽ S PŘESUNEM</t>
  </si>
  <si>
    <t>odstranění stávajícího zábradlí na mostě vč. likvidace v režii zhotovitele</t>
  </si>
  <si>
    <t>položka zahrnuje:  
- demontáž a odstranění zařízení  
- jeho odvoz na předepsané místo</t>
  </si>
  <si>
    <t>10,00*2=20,000 [A]</t>
  </si>
  <si>
    <t>SVODIDLO OCEL SILNIČ JEDNOSTR, ÚROVEŇ ZADRŽ H1 - DEMONTÁŽ S PŘESUNEM</t>
  </si>
  <si>
    <t>9113B3</t>
  </si>
  <si>
    <t>odstranění stávajících svodidel vč. likvidace v režii zhotovitele</t>
  </si>
  <si>
    <t>(4,20+10,00+22,70)+(4,2+10,00+4,40)=55,500 [A]</t>
  </si>
  <si>
    <t>9117C1</t>
  </si>
  <si>
    <t>SVOD OCEL ZÁBRADEL ÚROVEŇ ZADRŽ H2 - DODÁVKA A MONTÁŽ</t>
  </si>
  <si>
    <t xml:space="preserve">nové zábradelní svodidlo na mostě </t>
  </si>
  <si>
    <t>položka zahrnuje:
- kompletní dodávku všech dílů ocelového svodidla s předepsanou povrchovou úpravou včetně spojovacích a diltačních prvků
- montáž a osazení svodidla, kotvení, t.j. kotevní desky, šrouby z nerez oceli, vrty a zálivku, pokud zadávací dokumentace nestanoví jinak, případné nivelační hmoty pod kotevní desky
- přechod na jiný typ svodidla nebo přes mostní závěr
- ochranu proti bludným proudům a vývody pro jejich měření
nezahrnuje odrazky nebo retroreflexní fólie</t>
  </si>
  <si>
    <t>14,00*2=28,000 [A]</t>
  </si>
  <si>
    <t>9113B1</t>
  </si>
  <si>
    <t>SVODIDLO OCEL SILNIČ JEDNOSTR, ÚROVEŇ ZADRŽ H1 - DODÁVKA A MONTÁŽ</t>
  </si>
  <si>
    <t>nová svodidla na předmostích vč. napojení na zábradelní svodidla na mostě a na stávající silniční svodidla na předmostích</t>
  </si>
  <si>
    <t>položka zahrnuje:
- kompletní dodávku všech dílů ocelového svodidla s předepsanou povrchovou úpravou včetně spojovacích prvků
- montáž a osazení svodidla, osazení sloupků zaberaněním nebo osazením do betonových bloků (včetně betonových bloků a nutných zemních prací
- ukončení zapuštěním do betonových bloků (včetně betonového bloku a nutných zemních prací) nebo koncovkou
- přechod na jiný typ svodidla nebo přes mostní závěr
- ochranu proti bludným proudům a vývody pro jejich měření
nezahrnuje odrazky nebo retroreflexní fólie</t>
  </si>
  <si>
    <t>21,00+8,00=29,000 [A]</t>
  </si>
  <si>
    <t>armatura nových říms</t>
  </si>
  <si>
    <t xml:space="preserve">6,00=6,00 [A] </t>
  </si>
  <si>
    <t>8*5=40,000 [A]</t>
  </si>
  <si>
    <t xml:space="preserve">22,00*0,05=1,100 [A] </t>
  </si>
  <si>
    <t>pro betonové žlabovky (skluzy)
zaměřeno na stavbě</t>
  </si>
  <si>
    <t xml:space="preserve">vyplnění kaveren :                                                                                                         0,500=0,500 [A]                                                                                                                beton pod dlažbu opevnění svah. kuželů :                                                                   2,00*0,15=0,300 [B]                                                                                                                                                                                                                                           celkem : A+B= 0,800[C]                                                               </t>
  </si>
  <si>
    <t xml:space="preserve">2,00*0,20=0,400 [A]                                                                               
</t>
  </si>
  <si>
    <t>12,00*0,60*0,20=1,440 [A]</t>
  </si>
  <si>
    <t>1,44*6=8,640 [A]</t>
  </si>
  <si>
    <t xml:space="preserve">"124838" 
8,28=8,280 [A]                                                                                                       "132738"                                                                                                                       1,44=1,44 [B]                                                                                                                      
celkem: A+B=9,720 [C] </t>
  </si>
  <si>
    <t xml:space="preserve">"124838" 
8,28*2,00=16,560 [A]                                                                                                     "12960" 
1,10*2,00=2,200 [B]                                                                                                   "132738"                                                                                                                       1,44*2,00=2,88 [C]                                                                                                                      
celkem: A+B+C=21,640 [D] </t>
  </si>
  <si>
    <t>4,00=4,000[A]</t>
  </si>
  <si>
    <t>7,00=7,000 [A]</t>
  </si>
  <si>
    <t>31717</t>
  </si>
  <si>
    <t>KOVOVÉ KONSTRUKCE PRO KOTVENÍ ŘÍMSY</t>
  </si>
  <si>
    <t>KG</t>
  </si>
  <si>
    <t>Položka zahrnuje dodávku (výrobu) kotevního prvku předepsaného tvaru a jeho osazení do předepsané polohy včetně nezbytných prací (vrty, zálivky apod.)</t>
  </si>
  <si>
    <t xml:space="preserve">Kotva M16/dl. 400 - 0,632 kg/ks  </t>
  </si>
  <si>
    <t>36,00*2*0,632=45,504 [A]</t>
  </si>
  <si>
    <t>(12,00*0,89*14+1,43*0,62*72)/1000=0,213 [A] 
(12,00*0,89*10+1,15*0,62*72)/1000=0,158 [B] 
A+B=0,371 [C]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</si>
</sst>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2" formatCode="_-* #,##0\ &quot;Kč&quot;_-;\-* #,##0\ &quot;Kč&quot;_-;_-* &quot;-&quot;\ &quot;Kč&quot;_-;_-@_-"/>
    <numFmt numFmtId="41" formatCode="_-* #,##0\ _K_č_-;\-* #,##0\ _K_č_-;_-* &quot;-&quot;\ _K_č_-;_-@_-"/>
    <numFmt numFmtId="44" formatCode="_-* #,##0.00\ &quot;Kč&quot;_-;\-* #,##0.00\ &quot;Kč&quot;_-;_-* &quot;-&quot;??\ &quot;Kč&quot;_-;_-@_-"/>
    <numFmt numFmtId="43" formatCode="_-* #,##0.00\ _K_č_-;\-* #,##0.00\ _K_č_-;_-* &quot;-&quot;??\ _K_č_-;_-@_-"/>
    <numFmt numFmtId="164" formatCode="#,##0.000"/>
  </numFmts>
  <fonts count="8" x14ac:knownFonts="1">
    <font>
      <sz val="10"/>
      <name val="Arial"/>
    </font>
    <font>
      <b/>
      <sz val="16"/>
      <color rgb="FF000000"/>
      <name val="Arial"/>
      <family val="2"/>
      <charset val="238"/>
    </font>
    <font>
      <b/>
      <sz val="11"/>
      <name val="Arial"/>
      <family val="2"/>
      <charset val="238"/>
    </font>
    <font>
      <sz val="10"/>
      <color rgb="FFFFFFFF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  <font>
      <sz val="10"/>
      <color rgb="FFFF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7">
    <xf numFmtId="0" fontId="0" fillId="0" borderId="0"/>
    <xf numFmtId="9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2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0" fontId="6" fillId="0" borderId="0"/>
  </cellStyleXfs>
  <cellXfs count="54">
    <xf numFmtId="0" fontId="0" fillId="0" borderId="0" xfId="0"/>
    <xf numFmtId="0" fontId="0" fillId="2" borderId="0" xfId="6" applyFont="1" applyFill="1"/>
    <xf numFmtId="0" fontId="1" fillId="2" borderId="0" xfId="6" applyFont="1" applyFill="1" applyAlignment="1">
      <alignment horizontal="center" vertical="center"/>
    </xf>
    <xf numFmtId="0" fontId="0" fillId="2" borderId="1" xfId="6" applyFont="1" applyFill="1" applyBorder="1" applyAlignment="1">
      <alignment horizontal="center"/>
    </xf>
    <xf numFmtId="0" fontId="0" fillId="2" borderId="2" xfId="6" applyFont="1" applyFill="1" applyBorder="1"/>
    <xf numFmtId="0" fontId="0" fillId="2" borderId="3" xfId="6" applyFont="1" applyFill="1" applyBorder="1"/>
    <xf numFmtId="0" fontId="0" fillId="2" borderId="4" xfId="6" applyFont="1" applyFill="1" applyBorder="1"/>
    <xf numFmtId="0" fontId="0" fillId="2" borderId="5" xfId="6" applyFont="1" applyFill="1" applyBorder="1"/>
    <xf numFmtId="0" fontId="2" fillId="2" borderId="0" xfId="6" applyFont="1" applyFill="1"/>
    <xf numFmtId="0" fontId="2" fillId="2" borderId="0" xfId="6" applyFont="1" applyFill="1" applyAlignment="1">
      <alignment horizontal="left"/>
    </xf>
    <xf numFmtId="0" fontId="3" fillId="3" borderId="1" xfId="6" applyFont="1" applyFill="1" applyBorder="1" applyAlignment="1">
      <alignment horizontal="center" vertical="center" wrapText="1"/>
    </xf>
    <xf numFmtId="0" fontId="2" fillId="2" borderId="3" xfId="6" applyFont="1" applyFill="1" applyBorder="1"/>
    <xf numFmtId="0" fontId="2" fillId="2" borderId="3" xfId="6" applyFont="1" applyFill="1" applyBorder="1" applyAlignment="1">
      <alignment horizontal="left"/>
    </xf>
    <xf numFmtId="0" fontId="0" fillId="0" borderId="1" xfId="6" applyFont="1" applyBorder="1"/>
    <xf numFmtId="0" fontId="0" fillId="2" borderId="6" xfId="6" applyFont="1" applyFill="1" applyBorder="1"/>
    <xf numFmtId="0" fontId="4" fillId="2" borderId="6" xfId="6" applyFont="1" applyFill="1" applyBorder="1" applyAlignment="1">
      <alignment horizontal="right"/>
    </xf>
    <xf numFmtId="0" fontId="4" fillId="2" borderId="6" xfId="6" applyFont="1" applyFill="1" applyBorder="1" applyAlignment="1">
      <alignment wrapText="1"/>
    </xf>
    <xf numFmtId="4" fontId="4" fillId="2" borderId="6" xfId="6" applyNumberFormat="1" applyFont="1" applyFill="1" applyBorder="1" applyAlignment="1">
      <alignment horizontal="center"/>
    </xf>
    <xf numFmtId="0" fontId="0" fillId="0" borderId="1" xfId="6" applyFont="1" applyBorder="1" applyAlignment="1">
      <alignment horizontal="right"/>
    </xf>
    <xf numFmtId="0" fontId="0" fillId="0" borderId="1" xfId="6" applyFont="1" applyBorder="1" applyAlignment="1">
      <alignment wrapText="1"/>
    </xf>
    <xf numFmtId="0" fontId="0" fillId="0" borderId="1" xfId="6" applyFont="1" applyBorder="1" applyAlignment="1">
      <alignment horizontal="center"/>
    </xf>
    <xf numFmtId="164" fontId="0" fillId="0" borderId="1" xfId="6" applyNumberFormat="1" applyFont="1" applyBorder="1" applyAlignment="1">
      <alignment horizontal="center"/>
    </xf>
    <xf numFmtId="4" fontId="0" fillId="0" borderId="1" xfId="6" applyNumberFormat="1" applyFont="1" applyBorder="1" applyAlignment="1">
      <alignment horizontal="center"/>
    </xf>
    <xf numFmtId="0" fontId="0" fillId="0" borderId="5" xfId="6" applyFont="1" applyBorder="1" applyAlignment="1">
      <alignment vertical="top"/>
    </xf>
    <xf numFmtId="0" fontId="0" fillId="0" borderId="1" xfId="6" applyFont="1" applyBorder="1" applyAlignment="1">
      <alignment horizontal="left" vertical="center" wrapText="1"/>
    </xf>
    <xf numFmtId="0" fontId="0" fillId="0" borderId="0" xfId="6" applyFont="1" applyAlignment="1">
      <alignment vertical="top"/>
    </xf>
    <xf numFmtId="0" fontId="5" fillId="0" borderId="1" xfId="6" applyFont="1" applyBorder="1" applyAlignment="1">
      <alignment horizontal="left" vertical="center" wrapText="1"/>
    </xf>
    <xf numFmtId="4" fontId="0" fillId="2" borderId="1" xfId="6" applyNumberFormat="1" applyFont="1" applyFill="1" applyBorder="1" applyAlignment="1">
      <alignment horizontal="center"/>
    </xf>
    <xf numFmtId="0" fontId="7" fillId="0" borderId="1" xfId="6" applyFont="1" applyBorder="1"/>
    <xf numFmtId="0" fontId="7" fillId="0" borderId="0" xfId="0" applyFont="1"/>
    <xf numFmtId="0" fontId="7" fillId="0" borderId="5" xfId="6" applyFont="1" applyBorder="1" applyAlignment="1">
      <alignment vertical="top"/>
    </xf>
    <xf numFmtId="0" fontId="7" fillId="0" borderId="0" xfId="6" applyFont="1" applyAlignment="1">
      <alignment vertical="top"/>
    </xf>
    <xf numFmtId="0" fontId="6" fillId="0" borderId="1" xfId="6" applyFont="1" applyBorder="1" applyAlignment="1">
      <alignment horizontal="right"/>
    </xf>
    <xf numFmtId="0" fontId="6" fillId="0" borderId="0" xfId="0" applyFont="1"/>
    <xf numFmtId="0" fontId="6" fillId="2" borderId="3" xfId="6" applyFont="1" applyFill="1" applyBorder="1"/>
    <xf numFmtId="0" fontId="6" fillId="0" borderId="1" xfId="6" applyFont="1" applyBorder="1" applyAlignment="1">
      <alignment horizontal="left" vertical="center" wrapText="1"/>
    </xf>
    <xf numFmtId="0" fontId="0" fillId="2" borderId="3" xfId="6" applyFont="1" applyFill="1" applyBorder="1"/>
    <xf numFmtId="0" fontId="0" fillId="2" borderId="3" xfId="6" applyFont="1" applyFill="1" applyBorder="1"/>
    <xf numFmtId="0" fontId="7" fillId="0" borderId="1" xfId="6" applyFont="1" applyBorder="1" applyAlignment="1">
      <alignment horizontal="center"/>
    </xf>
    <xf numFmtId="0" fontId="7" fillId="2" borderId="3" xfId="6" applyFont="1" applyFill="1" applyBorder="1"/>
    <xf numFmtId="0" fontId="6" fillId="0" borderId="1" xfId="6" applyFont="1" applyBorder="1"/>
    <xf numFmtId="0" fontId="6" fillId="0" borderId="1" xfId="6" applyFont="1" applyBorder="1" applyAlignment="1">
      <alignment wrapText="1"/>
    </xf>
    <xf numFmtId="0" fontId="6" fillId="0" borderId="1" xfId="6" applyFont="1" applyBorder="1" applyAlignment="1">
      <alignment horizontal="center"/>
    </xf>
    <xf numFmtId="164" fontId="6" fillId="0" borderId="1" xfId="6" applyNumberFormat="1" applyFont="1" applyBorder="1" applyAlignment="1">
      <alignment horizontal="center"/>
    </xf>
    <xf numFmtId="4" fontId="6" fillId="0" borderId="1" xfId="6" applyNumberFormat="1" applyFont="1" applyBorder="1" applyAlignment="1">
      <alignment horizontal="center"/>
    </xf>
    <xf numFmtId="0" fontId="6" fillId="0" borderId="1" xfId="6" applyFont="1" applyBorder="1" applyAlignment="1">
      <alignment horizontal="left" vertical="top" wrapText="1"/>
    </xf>
    <xf numFmtId="0" fontId="4" fillId="2" borderId="3" xfId="6" applyFont="1" applyFill="1" applyBorder="1" applyAlignment="1">
      <alignment horizontal="right"/>
    </xf>
    <xf numFmtId="4" fontId="4" fillId="2" borderId="3" xfId="6" applyNumberFormat="1" applyFont="1" applyFill="1" applyBorder="1" applyAlignment="1">
      <alignment horizontal="center"/>
    </xf>
    <xf numFmtId="0" fontId="5" fillId="0" borderId="1" xfId="6" applyFont="1" applyBorder="1" applyAlignment="1">
      <alignment horizontal="left" vertical="top" wrapText="1"/>
    </xf>
    <xf numFmtId="0" fontId="2" fillId="2" borderId="0" xfId="6" applyFont="1" applyFill="1" applyAlignment="1">
      <alignment horizontal="right"/>
    </xf>
    <xf numFmtId="0" fontId="0" fillId="2" borderId="0" xfId="6" applyFont="1" applyFill="1"/>
    <xf numFmtId="0" fontId="2" fillId="2" borderId="3" xfId="6" applyFont="1" applyFill="1" applyBorder="1" applyAlignment="1">
      <alignment horizontal="right"/>
    </xf>
    <xf numFmtId="0" fontId="0" fillId="2" borderId="3" xfId="6" applyFont="1" applyFill="1" applyBorder="1"/>
    <xf numFmtId="0" fontId="3" fillId="3" borderId="1" xfId="6" applyFont="1" applyFill="1" applyBorder="1" applyAlignment="1">
      <alignment horizontal="center" vertical="center" wrapText="1"/>
    </xf>
  </cellXfs>
  <cellStyles count="7">
    <cellStyle name="Comma" xfId="4" xr:uid="{00000000-0005-0000-0000-000004000000}"/>
    <cellStyle name="Comma [0]" xfId="5" xr:uid="{00000000-0005-0000-0000-000005000000}"/>
    <cellStyle name="Currency" xfId="2" xr:uid="{00000000-0005-0000-0000-000002000000}"/>
    <cellStyle name="Currency [0]" xfId="3" xr:uid="{00000000-0005-0000-0000-000003000000}"/>
    <cellStyle name="Normal" xfId="6" xr:uid="{00000000-0005-0000-0000-000000000000}"/>
    <cellStyle name="Normální" xfId="0" builtinId="0"/>
    <cellStyle name="Percent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13"/>
  <sheetViews>
    <sheetView tabSelected="1" zoomScale="85" zoomScaleNormal="85" workbookViewId="0">
      <pane ySplit="8" topLeftCell="A9" activePane="bottomLeft" state="frozen"/>
      <selection pane="bottomLeft" activeCell="B11" sqref="B11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0" max="10" width="20.7109375" customWidth="1"/>
    <col min="15" max="18" width="9.140625" hidden="1" customWidth="1"/>
  </cols>
  <sheetData>
    <row r="1" spans="1:18" ht="12.75" customHeight="1" x14ac:dyDescent="0.2">
      <c r="A1" t="s">
        <v>0</v>
      </c>
      <c r="B1" s="1"/>
      <c r="C1" s="1"/>
      <c r="D1" s="1"/>
      <c r="E1" s="1" t="s">
        <v>2</v>
      </c>
      <c r="F1" s="1"/>
      <c r="G1" s="1"/>
      <c r="H1" s="1"/>
      <c r="I1" s="1"/>
      <c r="J1" s="1"/>
      <c r="P1" t="s">
        <v>15</v>
      </c>
    </row>
    <row r="2" spans="1:18" ht="24.95" customHeight="1" x14ac:dyDescent="0.2">
      <c r="B2" s="1"/>
      <c r="C2" s="1"/>
      <c r="D2" s="1"/>
      <c r="E2" s="2" t="s">
        <v>3</v>
      </c>
      <c r="F2" s="1"/>
      <c r="G2" s="1"/>
      <c r="H2" s="5"/>
      <c r="I2" s="5"/>
      <c r="J2" s="1"/>
      <c r="O2">
        <f>0+O9</f>
        <v>0</v>
      </c>
      <c r="P2" t="s">
        <v>15</v>
      </c>
    </row>
    <row r="3" spans="1:18" ht="15" customHeight="1" x14ac:dyDescent="0.25">
      <c r="A3" t="s">
        <v>1</v>
      </c>
      <c r="B3" s="8" t="s">
        <v>4</v>
      </c>
      <c r="C3" s="49" t="s">
        <v>5</v>
      </c>
      <c r="D3" s="50"/>
      <c r="E3" s="9" t="s">
        <v>120</v>
      </c>
      <c r="F3" s="1"/>
      <c r="G3" s="4"/>
      <c r="H3" s="3" t="s">
        <v>17</v>
      </c>
      <c r="I3" s="27">
        <f>0+I9</f>
        <v>0</v>
      </c>
      <c r="J3" s="6"/>
      <c r="O3" t="s">
        <v>12</v>
      </c>
      <c r="P3" t="s">
        <v>16</v>
      </c>
    </row>
    <row r="4" spans="1:18" ht="15" customHeight="1" x14ac:dyDescent="0.25">
      <c r="A4" t="s">
        <v>6</v>
      </c>
      <c r="B4" s="8" t="s">
        <v>7</v>
      </c>
      <c r="C4" s="49" t="s">
        <v>8</v>
      </c>
      <c r="D4" s="50"/>
      <c r="E4" s="9" t="s">
        <v>9</v>
      </c>
      <c r="F4" s="1"/>
      <c r="G4" s="1"/>
      <c r="H4" s="7"/>
      <c r="I4" s="7"/>
      <c r="J4" s="1"/>
      <c r="O4" t="s">
        <v>13</v>
      </c>
      <c r="P4" t="s">
        <v>16</v>
      </c>
    </row>
    <row r="5" spans="1:18" ht="12.75" customHeight="1" x14ac:dyDescent="0.25">
      <c r="A5" t="s">
        <v>10</v>
      </c>
      <c r="B5" s="11" t="s">
        <v>11</v>
      </c>
      <c r="C5" s="51" t="s">
        <v>17</v>
      </c>
      <c r="D5" s="52"/>
      <c r="E5" s="12" t="s">
        <v>18</v>
      </c>
      <c r="F5" s="5"/>
      <c r="G5" s="5"/>
      <c r="H5" s="5"/>
      <c r="I5" s="5"/>
      <c r="J5" s="5"/>
      <c r="O5" t="s">
        <v>14</v>
      </c>
      <c r="P5" t="s">
        <v>16</v>
      </c>
    </row>
    <row r="6" spans="1:18" ht="12.75" customHeight="1" x14ac:dyDescent="0.2">
      <c r="A6" s="53" t="s">
        <v>19</v>
      </c>
      <c r="B6" s="53" t="s">
        <v>21</v>
      </c>
      <c r="C6" s="53" t="s">
        <v>23</v>
      </c>
      <c r="D6" s="53" t="s">
        <v>24</v>
      </c>
      <c r="E6" s="53" t="s">
        <v>25</v>
      </c>
      <c r="F6" s="53" t="s">
        <v>27</v>
      </c>
      <c r="G6" s="53" t="s">
        <v>29</v>
      </c>
      <c r="H6" s="53" t="s">
        <v>31</v>
      </c>
      <c r="I6" s="53"/>
      <c r="J6" s="53" t="s">
        <v>36</v>
      </c>
    </row>
    <row r="7" spans="1:18" ht="12.75" customHeight="1" x14ac:dyDescent="0.2">
      <c r="A7" s="53"/>
      <c r="B7" s="53"/>
      <c r="C7" s="53"/>
      <c r="D7" s="53"/>
      <c r="E7" s="53"/>
      <c r="F7" s="53"/>
      <c r="G7" s="53"/>
      <c r="H7" s="10" t="s">
        <v>32</v>
      </c>
      <c r="I7" s="10" t="s">
        <v>34</v>
      </c>
      <c r="J7" s="53"/>
    </row>
    <row r="8" spans="1:18" ht="12.75" customHeight="1" x14ac:dyDescent="0.2">
      <c r="A8" s="10" t="s">
        <v>20</v>
      </c>
      <c r="B8" s="10" t="s">
        <v>22</v>
      </c>
      <c r="C8" s="10" t="s">
        <v>16</v>
      </c>
      <c r="D8" s="10" t="s">
        <v>15</v>
      </c>
      <c r="E8" s="10" t="s">
        <v>26</v>
      </c>
      <c r="F8" s="10" t="s">
        <v>28</v>
      </c>
      <c r="G8" s="10" t="s">
        <v>30</v>
      </c>
      <c r="H8" s="10" t="s">
        <v>33</v>
      </c>
      <c r="I8" s="10" t="s">
        <v>35</v>
      </c>
      <c r="J8" s="10" t="s">
        <v>37</v>
      </c>
    </row>
    <row r="9" spans="1:18" ht="12.75" customHeight="1" x14ac:dyDescent="0.2">
      <c r="A9" s="14" t="s">
        <v>38</v>
      </c>
      <c r="B9" s="14"/>
      <c r="C9" s="15" t="s">
        <v>20</v>
      </c>
      <c r="D9" s="14"/>
      <c r="E9" s="16" t="s">
        <v>39</v>
      </c>
      <c r="F9" s="14"/>
      <c r="G9" s="14"/>
      <c r="H9" s="14"/>
      <c r="I9" s="17">
        <f>0+Q9</f>
        <v>0</v>
      </c>
      <c r="J9" s="14"/>
      <c r="O9">
        <f>0+R9</f>
        <v>0</v>
      </c>
      <c r="Q9">
        <f>0+I10</f>
        <v>0</v>
      </c>
      <c r="R9">
        <f>0+O10</f>
        <v>0</v>
      </c>
    </row>
    <row r="10" spans="1:18" x14ac:dyDescent="0.2">
      <c r="A10" s="13" t="s">
        <v>40</v>
      </c>
      <c r="B10" s="18" t="s">
        <v>22</v>
      </c>
      <c r="C10" s="18" t="s">
        <v>41</v>
      </c>
      <c r="D10" s="13" t="s">
        <v>42</v>
      </c>
      <c r="E10" s="19" t="s">
        <v>43</v>
      </c>
      <c r="F10" s="20" t="s">
        <v>44</v>
      </c>
      <c r="G10" s="21">
        <v>1</v>
      </c>
      <c r="H10" s="22">
        <v>0</v>
      </c>
      <c r="I10" s="22">
        <f>ROUND(ROUND(H10,2)*ROUND(G10,3),2)</f>
        <v>0</v>
      </c>
      <c r="J10" s="20"/>
      <c r="O10">
        <f>(I10*21)/100</f>
        <v>0</v>
      </c>
      <c r="P10" t="s">
        <v>16</v>
      </c>
    </row>
    <row r="11" spans="1:18" ht="127.5" x14ac:dyDescent="0.2">
      <c r="A11" s="23" t="s">
        <v>45</v>
      </c>
      <c r="E11" s="24" t="s">
        <v>46</v>
      </c>
    </row>
    <row r="12" spans="1:18" x14ac:dyDescent="0.2">
      <c r="A12" s="25" t="s">
        <v>47</v>
      </c>
      <c r="E12" s="26" t="s">
        <v>48</v>
      </c>
    </row>
    <row r="13" spans="1:18" x14ac:dyDescent="0.2">
      <c r="A13" t="s">
        <v>49</v>
      </c>
      <c r="E13" s="24" t="s">
        <v>50</v>
      </c>
    </row>
  </sheetData>
  <mergeCells count="12">
    <mergeCell ref="E6:E7"/>
    <mergeCell ref="F6:F7"/>
    <mergeCell ref="G6:G7"/>
    <mergeCell ref="H6:I6"/>
    <mergeCell ref="J6:J7"/>
    <mergeCell ref="C3:D3"/>
    <mergeCell ref="C4:D4"/>
    <mergeCell ref="C5:D5"/>
    <mergeCell ref="A6:A7"/>
    <mergeCell ref="B6:B7"/>
    <mergeCell ref="C6:C7"/>
    <mergeCell ref="D6:D7"/>
  </mergeCells>
  <pageMargins left="0.75" right="0.75" top="1" bottom="1" header="0.5" footer="0.5"/>
  <pageSetup paperSize="9" fitToHeight="0" orientation="portrait" horizontalDpi="300" verticalDpi="30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R13"/>
  <sheetViews>
    <sheetView zoomScale="85" zoomScaleNormal="85" workbookViewId="0">
      <pane ySplit="8" topLeftCell="A9" activePane="bottomLeft" state="frozen"/>
      <selection pane="bottomLeft" activeCell="H11" sqref="H11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0" max="10" width="20.7109375" customWidth="1"/>
    <col min="15" max="18" width="9.140625" hidden="1" customWidth="1"/>
  </cols>
  <sheetData>
    <row r="1" spans="1:18" ht="12.75" customHeight="1" x14ac:dyDescent="0.2">
      <c r="A1" t="s">
        <v>0</v>
      </c>
      <c r="B1" s="1"/>
      <c r="C1" s="1"/>
      <c r="D1" s="1"/>
      <c r="E1" s="1" t="s">
        <v>2</v>
      </c>
      <c r="F1" s="1"/>
      <c r="G1" s="1"/>
      <c r="H1" s="1"/>
      <c r="I1" s="1"/>
      <c r="J1" s="1"/>
      <c r="P1" t="s">
        <v>15</v>
      </c>
    </row>
    <row r="2" spans="1:18" ht="24.95" customHeight="1" x14ac:dyDescent="0.2">
      <c r="B2" s="1"/>
      <c r="C2" s="1"/>
      <c r="D2" s="1"/>
      <c r="E2" s="2" t="s">
        <v>3</v>
      </c>
      <c r="F2" s="1"/>
      <c r="G2" s="1"/>
      <c r="H2" s="5"/>
      <c r="I2" s="5"/>
      <c r="J2" s="1"/>
      <c r="O2">
        <f>0+O9</f>
        <v>0</v>
      </c>
      <c r="P2" t="s">
        <v>15</v>
      </c>
    </row>
    <row r="3" spans="1:18" ht="15" customHeight="1" x14ac:dyDescent="0.25">
      <c r="A3" t="s">
        <v>1</v>
      </c>
      <c r="B3" s="8" t="s">
        <v>4</v>
      </c>
      <c r="C3" s="49" t="s">
        <v>5</v>
      </c>
      <c r="D3" s="50"/>
      <c r="E3" s="9" t="s">
        <v>120</v>
      </c>
      <c r="F3" s="1"/>
      <c r="G3" s="4"/>
      <c r="H3" s="3" t="s">
        <v>51</v>
      </c>
      <c r="I3" s="27">
        <f>0+I9</f>
        <v>0</v>
      </c>
      <c r="J3" s="6"/>
      <c r="O3" t="s">
        <v>12</v>
      </c>
      <c r="P3" t="s">
        <v>16</v>
      </c>
    </row>
    <row r="4" spans="1:18" ht="15" customHeight="1" x14ac:dyDescent="0.25">
      <c r="A4" t="s">
        <v>6</v>
      </c>
      <c r="B4" s="8" t="s">
        <v>7</v>
      </c>
      <c r="C4" s="49" t="s">
        <v>8</v>
      </c>
      <c r="D4" s="50"/>
      <c r="E4" s="9" t="s">
        <v>9</v>
      </c>
      <c r="F4" s="1"/>
      <c r="G4" s="1"/>
      <c r="H4" s="7"/>
      <c r="I4" s="7"/>
      <c r="J4" s="1"/>
      <c r="O4" t="s">
        <v>13</v>
      </c>
      <c r="P4" t="s">
        <v>16</v>
      </c>
    </row>
    <row r="5" spans="1:18" ht="12.75" customHeight="1" x14ac:dyDescent="0.25">
      <c r="A5" t="s">
        <v>10</v>
      </c>
      <c r="B5" s="11" t="s">
        <v>11</v>
      </c>
      <c r="C5" s="51" t="s">
        <v>51</v>
      </c>
      <c r="D5" s="52"/>
      <c r="E5" s="12" t="s">
        <v>18</v>
      </c>
      <c r="F5" s="5"/>
      <c r="G5" s="5"/>
      <c r="H5" s="5"/>
      <c r="I5" s="5"/>
      <c r="J5" s="5"/>
      <c r="O5" t="s">
        <v>14</v>
      </c>
      <c r="P5" t="s">
        <v>16</v>
      </c>
    </row>
    <row r="6" spans="1:18" ht="12.75" customHeight="1" x14ac:dyDescent="0.2">
      <c r="A6" s="53" t="s">
        <v>19</v>
      </c>
      <c r="B6" s="53" t="s">
        <v>21</v>
      </c>
      <c r="C6" s="53" t="s">
        <v>23</v>
      </c>
      <c r="D6" s="53" t="s">
        <v>24</v>
      </c>
      <c r="E6" s="53" t="s">
        <v>25</v>
      </c>
      <c r="F6" s="53" t="s">
        <v>27</v>
      </c>
      <c r="G6" s="53" t="s">
        <v>29</v>
      </c>
      <c r="H6" s="53" t="s">
        <v>31</v>
      </c>
      <c r="I6" s="53"/>
      <c r="J6" s="53" t="s">
        <v>36</v>
      </c>
    </row>
    <row r="7" spans="1:18" ht="12.75" customHeight="1" x14ac:dyDescent="0.2">
      <c r="A7" s="53"/>
      <c r="B7" s="53"/>
      <c r="C7" s="53"/>
      <c r="D7" s="53"/>
      <c r="E7" s="53"/>
      <c r="F7" s="53"/>
      <c r="G7" s="53"/>
      <c r="H7" s="10" t="s">
        <v>32</v>
      </c>
      <c r="I7" s="10" t="s">
        <v>34</v>
      </c>
      <c r="J7" s="53"/>
    </row>
    <row r="8" spans="1:18" ht="12.75" customHeight="1" x14ac:dyDescent="0.2">
      <c r="A8" s="10" t="s">
        <v>20</v>
      </c>
      <c r="B8" s="10" t="s">
        <v>22</v>
      </c>
      <c r="C8" s="10" t="s">
        <v>16</v>
      </c>
      <c r="D8" s="10" t="s">
        <v>15</v>
      </c>
      <c r="E8" s="10" t="s">
        <v>26</v>
      </c>
      <c r="F8" s="10" t="s">
        <v>28</v>
      </c>
      <c r="G8" s="10" t="s">
        <v>30</v>
      </c>
      <c r="H8" s="10" t="s">
        <v>33</v>
      </c>
      <c r="I8" s="10" t="s">
        <v>35</v>
      </c>
      <c r="J8" s="10" t="s">
        <v>37</v>
      </c>
    </row>
    <row r="9" spans="1:18" ht="12.75" customHeight="1" x14ac:dyDescent="0.2">
      <c r="A9" s="14" t="s">
        <v>38</v>
      </c>
      <c r="B9" s="14"/>
      <c r="C9" s="15" t="s">
        <v>20</v>
      </c>
      <c r="D9" s="14"/>
      <c r="E9" s="16" t="s">
        <v>39</v>
      </c>
      <c r="F9" s="14"/>
      <c r="G9" s="14"/>
      <c r="H9" s="14"/>
      <c r="I9" s="17">
        <f>0+Q9</f>
        <v>0</v>
      </c>
      <c r="J9" s="14"/>
      <c r="O9">
        <f>0+R9</f>
        <v>0</v>
      </c>
      <c r="Q9">
        <f>0+I10</f>
        <v>0</v>
      </c>
      <c r="R9">
        <f>0+O10</f>
        <v>0</v>
      </c>
    </row>
    <row r="10" spans="1:18" x14ac:dyDescent="0.2">
      <c r="A10" s="13" t="s">
        <v>40</v>
      </c>
      <c r="B10" s="18" t="s">
        <v>22</v>
      </c>
      <c r="C10" s="18" t="s">
        <v>52</v>
      </c>
      <c r="D10" s="13" t="s">
        <v>53</v>
      </c>
      <c r="E10" s="19" t="s">
        <v>54</v>
      </c>
      <c r="F10" s="20" t="s">
        <v>44</v>
      </c>
      <c r="G10" s="21">
        <v>1</v>
      </c>
      <c r="H10" s="22">
        <v>0</v>
      </c>
      <c r="I10" s="22">
        <f>ROUND(ROUND(H10,2)*ROUND(G10,3),2)</f>
        <v>0</v>
      </c>
      <c r="J10" s="20"/>
      <c r="O10">
        <f>(I10*21)/100</f>
        <v>0</v>
      </c>
      <c r="P10" t="s">
        <v>16</v>
      </c>
    </row>
    <row r="11" spans="1:18" x14ac:dyDescent="0.2">
      <c r="A11" s="23" t="s">
        <v>45</v>
      </c>
      <c r="E11" s="24" t="s">
        <v>42</v>
      </c>
    </row>
    <row r="12" spans="1:18" x14ac:dyDescent="0.2">
      <c r="A12" s="25" t="s">
        <v>47</v>
      </c>
      <c r="E12" s="26" t="s">
        <v>48</v>
      </c>
    </row>
    <row r="13" spans="1:18" x14ac:dyDescent="0.2">
      <c r="A13" t="s">
        <v>49</v>
      </c>
      <c r="E13" s="24" t="s">
        <v>55</v>
      </c>
    </row>
  </sheetData>
  <mergeCells count="12">
    <mergeCell ref="E6:E7"/>
    <mergeCell ref="F6:F7"/>
    <mergeCell ref="G6:G7"/>
    <mergeCell ref="H6:I6"/>
    <mergeCell ref="J6:J7"/>
    <mergeCell ref="C3:D3"/>
    <mergeCell ref="C4:D4"/>
    <mergeCell ref="C5:D5"/>
    <mergeCell ref="A6:A7"/>
    <mergeCell ref="B6:B7"/>
    <mergeCell ref="C6:C7"/>
    <mergeCell ref="D6:D7"/>
  </mergeCells>
  <pageMargins left="0.75" right="0.75" top="1" bottom="1" header="0.5" footer="0.5"/>
  <pageSetup paperSize="9" fitToHeight="0" orientation="portrait" horizontalDpi="300" verticalDpi="30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J157"/>
  <sheetViews>
    <sheetView topLeftCell="B1" zoomScale="85" zoomScaleNormal="85" workbookViewId="0">
      <pane ySplit="7" topLeftCell="A135" activePane="bottomLeft" state="frozen"/>
      <selection pane="bottomLeft" activeCell="H155" sqref="H155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0" max="10" width="20.7109375" customWidth="1"/>
  </cols>
  <sheetData>
    <row r="1" spans="1:10" ht="12.75" customHeight="1" x14ac:dyDescent="0.2">
      <c r="A1" t="s">
        <v>0</v>
      </c>
      <c r="B1" s="1"/>
      <c r="C1" s="1"/>
      <c r="D1" s="1"/>
      <c r="E1" s="1" t="s">
        <v>2</v>
      </c>
      <c r="F1" s="1"/>
      <c r="G1" s="1"/>
      <c r="H1" s="1"/>
      <c r="I1" s="1"/>
      <c r="J1" s="1"/>
    </row>
    <row r="2" spans="1:10" ht="24.95" customHeight="1" x14ac:dyDescent="0.2">
      <c r="B2" s="1"/>
      <c r="C2" s="1"/>
      <c r="D2" s="1"/>
      <c r="E2" s="2" t="s">
        <v>3</v>
      </c>
      <c r="F2" s="1"/>
      <c r="G2" s="1"/>
      <c r="H2" s="5"/>
      <c r="I2" s="5"/>
      <c r="J2" s="1"/>
    </row>
    <row r="3" spans="1:10" ht="15" customHeight="1" x14ac:dyDescent="0.25">
      <c r="A3" t="s">
        <v>1</v>
      </c>
      <c r="B3" s="8" t="s">
        <v>4</v>
      </c>
      <c r="C3" s="49" t="s">
        <v>5</v>
      </c>
      <c r="D3" s="50"/>
      <c r="E3" s="9" t="s">
        <v>120</v>
      </c>
      <c r="F3" s="1"/>
      <c r="G3" s="4"/>
      <c r="H3" s="3" t="s">
        <v>56</v>
      </c>
      <c r="I3" s="27">
        <f>I8+I17+I49+I62+I75+I80+I105</f>
        <v>0</v>
      </c>
      <c r="J3" s="6"/>
    </row>
    <row r="4" spans="1:10" ht="15" customHeight="1" x14ac:dyDescent="0.25">
      <c r="A4" t="s">
        <v>6</v>
      </c>
      <c r="B4" s="11" t="s">
        <v>11</v>
      </c>
      <c r="C4" s="51" t="s">
        <v>56</v>
      </c>
      <c r="D4" s="52"/>
      <c r="E4" s="12" t="s">
        <v>120</v>
      </c>
      <c r="F4" s="5"/>
      <c r="G4" s="5"/>
      <c r="H4" s="14"/>
      <c r="I4" s="14"/>
      <c r="J4" s="5"/>
    </row>
    <row r="5" spans="1:10" ht="12.75" customHeight="1" x14ac:dyDescent="0.2">
      <c r="A5" s="53" t="s">
        <v>19</v>
      </c>
      <c r="B5" s="53" t="s">
        <v>21</v>
      </c>
      <c r="C5" s="53" t="s">
        <v>23</v>
      </c>
      <c r="D5" s="53" t="s">
        <v>24</v>
      </c>
      <c r="E5" s="53" t="s">
        <v>25</v>
      </c>
      <c r="F5" s="53" t="s">
        <v>27</v>
      </c>
      <c r="G5" s="53" t="s">
        <v>29</v>
      </c>
      <c r="H5" s="53" t="s">
        <v>31</v>
      </c>
      <c r="I5" s="53"/>
      <c r="J5" s="53" t="s">
        <v>36</v>
      </c>
    </row>
    <row r="6" spans="1:10" ht="12.75" customHeight="1" x14ac:dyDescent="0.2">
      <c r="A6" s="53"/>
      <c r="B6" s="53"/>
      <c r="C6" s="53"/>
      <c r="D6" s="53"/>
      <c r="E6" s="53"/>
      <c r="F6" s="53"/>
      <c r="G6" s="53"/>
      <c r="H6" s="10" t="s">
        <v>32</v>
      </c>
      <c r="I6" s="10" t="s">
        <v>34</v>
      </c>
      <c r="J6" s="53"/>
    </row>
    <row r="7" spans="1:10" ht="12.75" customHeight="1" x14ac:dyDescent="0.2">
      <c r="A7" s="10" t="s">
        <v>20</v>
      </c>
      <c r="B7" s="10" t="s">
        <v>22</v>
      </c>
      <c r="C7" s="10" t="s">
        <v>16</v>
      </c>
      <c r="D7" s="10" t="s">
        <v>15</v>
      </c>
      <c r="E7" s="10" t="s">
        <v>26</v>
      </c>
      <c r="F7" s="10" t="s">
        <v>28</v>
      </c>
      <c r="G7" s="10" t="s">
        <v>30</v>
      </c>
      <c r="H7" s="10" t="s">
        <v>33</v>
      </c>
      <c r="I7" s="10" t="s">
        <v>35</v>
      </c>
      <c r="J7" s="10" t="s">
        <v>37</v>
      </c>
    </row>
    <row r="8" spans="1:10" ht="12.75" customHeight="1" x14ac:dyDescent="0.2">
      <c r="A8" s="14" t="s">
        <v>38</v>
      </c>
      <c r="B8" s="14"/>
      <c r="C8" s="15" t="s">
        <v>20</v>
      </c>
      <c r="D8" s="14"/>
      <c r="E8" s="16" t="s">
        <v>39</v>
      </c>
      <c r="F8" s="14"/>
      <c r="G8" s="14"/>
      <c r="H8" s="14"/>
      <c r="I8" s="17">
        <f>I9+I13</f>
        <v>0</v>
      </c>
      <c r="J8" s="14"/>
    </row>
    <row r="9" spans="1:10" x14ac:dyDescent="0.2">
      <c r="A9" s="13" t="s">
        <v>40</v>
      </c>
      <c r="B9" s="32">
        <v>1</v>
      </c>
      <c r="C9" s="32" t="s">
        <v>57</v>
      </c>
      <c r="D9" s="40" t="s">
        <v>22</v>
      </c>
      <c r="E9" s="41" t="s">
        <v>58</v>
      </c>
      <c r="F9" s="42" t="s">
        <v>59</v>
      </c>
      <c r="G9" s="43">
        <v>21.64</v>
      </c>
      <c r="H9" s="44">
        <v>0</v>
      </c>
      <c r="I9" s="44">
        <f>ROUND(ROUND(H9,2)*ROUND(G9,3),2)</f>
        <v>0</v>
      </c>
      <c r="J9" s="42" t="s">
        <v>94</v>
      </c>
    </row>
    <row r="10" spans="1:10" x14ac:dyDescent="0.2">
      <c r="A10" s="23" t="s">
        <v>45</v>
      </c>
      <c r="B10" s="29"/>
      <c r="C10" s="33"/>
      <c r="D10" s="33"/>
      <c r="E10" s="35" t="s">
        <v>60</v>
      </c>
      <c r="F10" s="33"/>
      <c r="G10" s="33"/>
      <c r="H10" s="33"/>
      <c r="I10" s="33"/>
      <c r="J10" s="33"/>
    </row>
    <row r="11" spans="1:10" ht="89.25" x14ac:dyDescent="0.2">
      <c r="A11" s="25" t="s">
        <v>47</v>
      </c>
      <c r="B11" s="29"/>
      <c r="C11" s="29"/>
      <c r="D11" s="29"/>
      <c r="E11" s="26" t="s">
        <v>216</v>
      </c>
      <c r="F11" s="29"/>
      <c r="G11" s="29"/>
      <c r="H11" s="29"/>
      <c r="I11" s="29"/>
      <c r="J11" s="29"/>
    </row>
    <row r="12" spans="1:10" ht="25.5" x14ac:dyDescent="0.2">
      <c r="A12" t="s">
        <v>49</v>
      </c>
      <c r="B12" s="29"/>
      <c r="C12" s="29"/>
      <c r="D12" s="29"/>
      <c r="E12" s="35" t="s">
        <v>61</v>
      </c>
      <c r="F12" s="29"/>
      <c r="G12" s="29"/>
      <c r="H12" s="29"/>
      <c r="I12" s="29"/>
      <c r="J12" s="29"/>
    </row>
    <row r="13" spans="1:10" x14ac:dyDescent="0.2">
      <c r="A13" s="13" t="s">
        <v>40</v>
      </c>
      <c r="B13" s="32">
        <v>2</v>
      </c>
      <c r="C13" s="32" t="s">
        <v>57</v>
      </c>
      <c r="D13" s="40" t="s">
        <v>16</v>
      </c>
      <c r="E13" s="41" t="s">
        <v>58</v>
      </c>
      <c r="F13" s="42" t="s">
        <v>59</v>
      </c>
      <c r="G13" s="43">
        <v>0.79200000000000004</v>
      </c>
      <c r="H13" s="44">
        <v>0</v>
      </c>
      <c r="I13" s="44">
        <f>ROUND(ROUND(H13,2)*ROUND(G13,3),2)</f>
        <v>0</v>
      </c>
      <c r="J13" s="42" t="s">
        <v>94</v>
      </c>
    </row>
    <row r="14" spans="1:10" x14ac:dyDescent="0.2">
      <c r="A14" s="23" t="s">
        <v>45</v>
      </c>
      <c r="B14" s="29"/>
      <c r="C14" s="33"/>
      <c r="D14" s="33"/>
      <c r="E14" s="35" t="s">
        <v>148</v>
      </c>
      <c r="F14" s="33"/>
      <c r="G14" s="33"/>
      <c r="H14" s="33"/>
      <c r="I14" s="33"/>
      <c r="J14" s="33"/>
    </row>
    <row r="15" spans="1:10" ht="25.5" x14ac:dyDescent="0.2">
      <c r="A15" s="25" t="s">
        <v>47</v>
      </c>
      <c r="B15" s="29"/>
      <c r="C15" s="29"/>
      <c r="D15" s="29"/>
      <c r="E15" s="26" t="s">
        <v>137</v>
      </c>
      <c r="F15" s="29"/>
      <c r="G15" s="29"/>
      <c r="H15" s="29"/>
      <c r="I15" s="29"/>
      <c r="J15" s="29"/>
    </row>
    <row r="16" spans="1:10" ht="25.5" x14ac:dyDescent="0.2">
      <c r="A16" t="s">
        <v>49</v>
      </c>
      <c r="B16" s="29"/>
      <c r="C16" s="29"/>
      <c r="D16" s="29"/>
      <c r="E16" s="35" t="s">
        <v>61</v>
      </c>
      <c r="F16" s="29"/>
      <c r="G16" s="29"/>
      <c r="H16" s="29"/>
      <c r="I16" s="29"/>
      <c r="J16" s="29"/>
    </row>
    <row r="17" spans="1:10" ht="12.75" customHeight="1" x14ac:dyDescent="0.2">
      <c r="A17" s="5" t="s">
        <v>38</v>
      </c>
      <c r="B17" s="39"/>
      <c r="C17" s="46" t="s">
        <v>22</v>
      </c>
      <c r="D17" s="34"/>
      <c r="E17" s="16" t="s">
        <v>62</v>
      </c>
      <c r="F17" s="34"/>
      <c r="G17" s="34"/>
      <c r="H17" s="34"/>
      <c r="I17" s="47">
        <f>I18+I22+I26+I30+I33+I37+I41+I45</f>
        <v>0</v>
      </c>
      <c r="J17" s="34"/>
    </row>
    <row r="18" spans="1:10" x14ac:dyDescent="0.2">
      <c r="A18" s="13" t="s">
        <v>40</v>
      </c>
      <c r="B18" s="32">
        <v>3</v>
      </c>
      <c r="C18" s="32">
        <v>11513</v>
      </c>
      <c r="D18" s="40"/>
      <c r="E18" s="41" t="s">
        <v>98</v>
      </c>
      <c r="F18" s="42" t="s">
        <v>97</v>
      </c>
      <c r="G18" s="43">
        <v>40</v>
      </c>
      <c r="H18" s="44">
        <v>0</v>
      </c>
      <c r="I18" s="44">
        <f>ROUND(ROUND(H18,2)*ROUND(G18,3),2)</f>
        <v>0</v>
      </c>
      <c r="J18" s="42" t="s">
        <v>94</v>
      </c>
    </row>
    <row r="19" spans="1:10" ht="25.5" x14ac:dyDescent="0.2">
      <c r="A19" s="23" t="s">
        <v>45</v>
      </c>
      <c r="B19" s="33"/>
      <c r="C19" s="33"/>
      <c r="D19" s="33"/>
      <c r="E19" s="35" t="s">
        <v>65</v>
      </c>
      <c r="F19" s="33"/>
      <c r="G19" s="33"/>
      <c r="H19" s="33"/>
      <c r="I19" s="33"/>
      <c r="J19" s="33"/>
    </row>
    <row r="20" spans="1:10" x14ac:dyDescent="0.2">
      <c r="A20" s="25" t="s">
        <v>47</v>
      </c>
      <c r="B20" s="33"/>
      <c r="C20" s="33"/>
      <c r="D20" s="33"/>
      <c r="E20" s="26" t="s">
        <v>208</v>
      </c>
      <c r="F20" s="33"/>
      <c r="G20" s="33"/>
      <c r="H20" s="33"/>
      <c r="I20" s="33"/>
      <c r="J20" s="33"/>
    </row>
    <row r="21" spans="1:10" ht="38.25" x14ac:dyDescent="0.2">
      <c r="A21" t="s">
        <v>49</v>
      </c>
      <c r="B21" s="33"/>
      <c r="C21" s="33"/>
      <c r="D21" s="33"/>
      <c r="E21" s="35" t="s">
        <v>66</v>
      </c>
      <c r="F21" s="33"/>
      <c r="G21" s="33"/>
      <c r="H21" s="33"/>
      <c r="I21" s="33"/>
      <c r="J21" s="33"/>
    </row>
    <row r="22" spans="1:10" x14ac:dyDescent="0.2">
      <c r="A22" s="13" t="s">
        <v>40</v>
      </c>
      <c r="B22" s="32">
        <v>4</v>
      </c>
      <c r="C22" s="32">
        <v>11525</v>
      </c>
      <c r="D22" s="40" t="s">
        <v>53</v>
      </c>
      <c r="E22" s="41" t="s">
        <v>95</v>
      </c>
      <c r="F22" s="42" t="s">
        <v>96</v>
      </c>
      <c r="G22" s="43">
        <v>12</v>
      </c>
      <c r="H22" s="44">
        <v>0</v>
      </c>
      <c r="I22" s="44">
        <f>ROUND(ROUND(H22,2)*ROUND(G22,3),2)</f>
        <v>0</v>
      </c>
      <c r="J22" s="42" t="s">
        <v>94</v>
      </c>
    </row>
    <row r="23" spans="1:10" ht="25.5" x14ac:dyDescent="0.2">
      <c r="A23" s="23" t="s">
        <v>45</v>
      </c>
      <c r="B23" s="33"/>
      <c r="C23" s="33"/>
      <c r="D23" s="33"/>
      <c r="E23" s="35" t="s">
        <v>99</v>
      </c>
      <c r="F23" s="33"/>
      <c r="G23" s="33"/>
      <c r="H23" s="33"/>
      <c r="I23" s="33"/>
      <c r="J23" s="33"/>
    </row>
    <row r="24" spans="1:10" x14ac:dyDescent="0.2">
      <c r="A24" s="25" t="s">
        <v>47</v>
      </c>
      <c r="B24" s="33"/>
      <c r="C24" s="33"/>
      <c r="D24" s="33"/>
      <c r="E24" s="26" t="s">
        <v>121</v>
      </c>
      <c r="F24" s="33"/>
      <c r="G24" s="33"/>
      <c r="H24" s="33"/>
      <c r="I24" s="33"/>
      <c r="J24" s="33"/>
    </row>
    <row r="25" spans="1:10" ht="38.25" x14ac:dyDescent="0.2">
      <c r="A25" t="s">
        <v>49</v>
      </c>
      <c r="B25" s="33"/>
      <c r="C25" s="33"/>
      <c r="D25" s="33"/>
      <c r="E25" s="35" t="s">
        <v>67</v>
      </c>
      <c r="F25" s="33"/>
      <c r="G25" s="33"/>
      <c r="H25" s="33"/>
      <c r="I25" s="33"/>
      <c r="J25" s="33"/>
    </row>
    <row r="26" spans="1:10" x14ac:dyDescent="0.2">
      <c r="A26" s="13" t="s">
        <v>40</v>
      </c>
      <c r="B26" s="32">
        <v>5</v>
      </c>
      <c r="C26" s="32">
        <v>124838</v>
      </c>
      <c r="D26" s="40" t="s">
        <v>42</v>
      </c>
      <c r="E26" s="41" t="s">
        <v>112</v>
      </c>
      <c r="F26" s="42" t="s">
        <v>64</v>
      </c>
      <c r="G26" s="43">
        <v>8.2799999999999994</v>
      </c>
      <c r="H26" s="44">
        <v>0</v>
      </c>
      <c r="I26" s="44">
        <f>ROUND(ROUND(H26,2)*ROUND(G26,3),2)</f>
        <v>0</v>
      </c>
      <c r="J26" s="42" t="s">
        <v>94</v>
      </c>
    </row>
    <row r="27" spans="1:10" x14ac:dyDescent="0.2">
      <c r="A27" s="23" t="s">
        <v>45</v>
      </c>
      <c r="B27" s="33"/>
      <c r="C27" s="33"/>
      <c r="D27" s="33"/>
      <c r="E27" s="35" t="s">
        <v>127</v>
      </c>
      <c r="F27" s="33"/>
      <c r="G27" s="33"/>
      <c r="H27" s="33"/>
      <c r="I27" s="33"/>
      <c r="J27" s="33"/>
    </row>
    <row r="28" spans="1:10" x14ac:dyDescent="0.2">
      <c r="A28" s="25" t="s">
        <v>47</v>
      </c>
      <c r="B28" s="33"/>
      <c r="C28" s="33"/>
      <c r="D28" s="33"/>
      <c r="E28" s="26" t="s">
        <v>128</v>
      </c>
      <c r="F28" s="33"/>
      <c r="G28" s="33"/>
      <c r="H28" s="33"/>
      <c r="I28" s="33"/>
      <c r="J28" s="33"/>
    </row>
    <row r="29" spans="1:10" ht="103.5" customHeight="1" x14ac:dyDescent="0.2">
      <c r="A29" s="25"/>
      <c r="B29" s="33"/>
      <c r="C29" s="33"/>
      <c r="D29" s="33"/>
      <c r="E29" s="45" t="s">
        <v>114</v>
      </c>
      <c r="F29" s="33"/>
      <c r="G29" s="33"/>
      <c r="H29" s="33"/>
      <c r="I29" s="33"/>
      <c r="J29" s="33"/>
    </row>
    <row r="30" spans="1:10" x14ac:dyDescent="0.2">
      <c r="A30" s="13" t="s">
        <v>40</v>
      </c>
      <c r="B30" s="32">
        <v>6</v>
      </c>
      <c r="C30" s="32">
        <v>124839</v>
      </c>
      <c r="D30" s="40" t="s">
        <v>42</v>
      </c>
      <c r="E30" s="41" t="s">
        <v>113</v>
      </c>
      <c r="F30" s="42" t="s">
        <v>64</v>
      </c>
      <c r="G30" s="43">
        <v>49.68</v>
      </c>
      <c r="H30" s="44">
        <v>0</v>
      </c>
      <c r="I30" s="44">
        <f>ROUND(ROUND(H30,2)*ROUND(G30,3),2)</f>
        <v>0</v>
      </c>
      <c r="J30" s="42" t="s">
        <v>94</v>
      </c>
    </row>
    <row r="31" spans="1:10" x14ac:dyDescent="0.2">
      <c r="A31" s="23" t="s">
        <v>45</v>
      </c>
      <c r="B31" s="33"/>
      <c r="C31" s="33"/>
      <c r="D31" s="33"/>
      <c r="E31" s="26" t="s">
        <v>129</v>
      </c>
      <c r="F31" s="33"/>
      <c r="G31" s="33"/>
      <c r="H31" s="33"/>
      <c r="I31" s="33"/>
      <c r="J31" s="33"/>
    </row>
    <row r="32" spans="1:10" ht="25.5" x14ac:dyDescent="0.2">
      <c r="A32" s="25" t="s">
        <v>47</v>
      </c>
      <c r="B32" s="33"/>
      <c r="C32" s="33"/>
      <c r="D32" s="33"/>
      <c r="E32" s="45" t="s">
        <v>115</v>
      </c>
      <c r="F32" s="33"/>
      <c r="G32" s="33"/>
      <c r="H32" s="33"/>
      <c r="I32" s="33"/>
      <c r="J32" s="33"/>
    </row>
    <row r="33" spans="1:10" x14ac:dyDescent="0.2">
      <c r="A33" s="13" t="s">
        <v>40</v>
      </c>
      <c r="B33" s="32">
        <v>7</v>
      </c>
      <c r="C33" s="32" t="s">
        <v>68</v>
      </c>
      <c r="D33" s="40" t="s">
        <v>53</v>
      </c>
      <c r="E33" s="41" t="s">
        <v>69</v>
      </c>
      <c r="F33" s="42" t="s">
        <v>64</v>
      </c>
      <c r="G33" s="43">
        <v>1.1000000000000001</v>
      </c>
      <c r="H33" s="44">
        <v>0</v>
      </c>
      <c r="I33" s="44">
        <f>ROUND(ROUND(H33,2)*ROUND(G33,3),2)</f>
        <v>0</v>
      </c>
      <c r="J33" s="42" t="s">
        <v>94</v>
      </c>
    </row>
    <row r="34" spans="1:10" ht="25.5" x14ac:dyDescent="0.2">
      <c r="A34" s="23" t="s">
        <v>45</v>
      </c>
      <c r="B34" s="33"/>
      <c r="C34" s="33"/>
      <c r="D34" s="33"/>
      <c r="E34" s="35" t="s">
        <v>176</v>
      </c>
      <c r="F34" s="33"/>
      <c r="G34" s="33"/>
      <c r="H34" s="33"/>
      <c r="I34" s="33"/>
      <c r="J34" s="33"/>
    </row>
    <row r="35" spans="1:10" x14ac:dyDescent="0.2">
      <c r="A35" s="25" t="s">
        <v>47</v>
      </c>
      <c r="B35" s="33"/>
      <c r="C35" s="33"/>
      <c r="D35" s="33"/>
      <c r="E35" s="26" t="s">
        <v>209</v>
      </c>
      <c r="F35" s="33"/>
      <c r="G35" s="33"/>
      <c r="H35" s="33"/>
      <c r="I35" s="33"/>
      <c r="J35" s="33"/>
    </row>
    <row r="36" spans="1:10" ht="63.75" x14ac:dyDescent="0.2">
      <c r="A36" t="s">
        <v>49</v>
      </c>
      <c r="B36" s="33"/>
      <c r="C36" s="33"/>
      <c r="D36" s="33"/>
      <c r="E36" s="35" t="s">
        <v>70</v>
      </c>
      <c r="F36" s="33"/>
      <c r="G36" s="33"/>
      <c r="H36" s="33"/>
      <c r="I36" s="33"/>
      <c r="J36" s="33"/>
    </row>
    <row r="37" spans="1:10" x14ac:dyDescent="0.2">
      <c r="B37" s="32">
        <v>8</v>
      </c>
      <c r="C37" s="32">
        <v>132738</v>
      </c>
      <c r="D37" s="40"/>
      <c r="E37" s="41" t="s">
        <v>177</v>
      </c>
      <c r="F37" s="42" t="s">
        <v>64</v>
      </c>
      <c r="G37" s="43">
        <v>1.44</v>
      </c>
      <c r="H37" s="44">
        <v>0</v>
      </c>
      <c r="I37" s="44">
        <f>ROUND(ROUND(H37,2)*ROUND(G37,3),2)</f>
        <v>0</v>
      </c>
      <c r="J37" s="42" t="s">
        <v>94</v>
      </c>
    </row>
    <row r="38" spans="1:10" ht="25.5" x14ac:dyDescent="0.2">
      <c r="B38" s="33"/>
      <c r="C38" s="33"/>
      <c r="D38" s="33"/>
      <c r="E38" s="35" t="s">
        <v>210</v>
      </c>
      <c r="F38" s="33"/>
      <c r="G38" s="33"/>
      <c r="H38" s="33"/>
      <c r="I38" s="33"/>
      <c r="J38" s="33"/>
    </row>
    <row r="39" spans="1:10" x14ac:dyDescent="0.2">
      <c r="B39" s="33"/>
      <c r="C39" s="33"/>
      <c r="D39" s="33"/>
      <c r="E39" s="26" t="s">
        <v>213</v>
      </c>
      <c r="F39" s="33"/>
      <c r="G39" s="33"/>
      <c r="H39" s="33"/>
      <c r="I39" s="33"/>
      <c r="J39" s="33"/>
    </row>
    <row r="40" spans="1:10" ht="127.5" customHeight="1" x14ac:dyDescent="0.2">
      <c r="B40" s="33"/>
      <c r="C40" s="33"/>
      <c r="D40" s="33"/>
      <c r="E40" s="45" t="s">
        <v>111</v>
      </c>
      <c r="F40" s="33"/>
      <c r="G40" s="33"/>
      <c r="H40" s="33"/>
      <c r="I40" s="33"/>
      <c r="J40" s="33"/>
    </row>
    <row r="41" spans="1:10" x14ac:dyDescent="0.2">
      <c r="B41" s="32">
        <v>9</v>
      </c>
      <c r="C41" s="32">
        <v>132739</v>
      </c>
      <c r="D41" s="40"/>
      <c r="E41" s="41" t="s">
        <v>113</v>
      </c>
      <c r="F41" s="42" t="s">
        <v>64</v>
      </c>
      <c r="G41" s="43">
        <v>8.64</v>
      </c>
      <c r="H41" s="44">
        <v>0</v>
      </c>
      <c r="I41" s="44">
        <f>ROUND(ROUND(H41,2)*ROUND(G41,3),2)</f>
        <v>0</v>
      </c>
      <c r="J41" s="42" t="s">
        <v>94</v>
      </c>
    </row>
    <row r="42" spans="1:10" x14ac:dyDescent="0.2">
      <c r="B42" s="33"/>
      <c r="C42" s="33"/>
      <c r="D42" s="33"/>
      <c r="E42" s="35" t="s">
        <v>125</v>
      </c>
      <c r="F42" s="33"/>
      <c r="G42" s="33"/>
      <c r="H42" s="33"/>
      <c r="I42" s="33"/>
      <c r="J42" s="33"/>
    </row>
    <row r="43" spans="1:10" x14ac:dyDescent="0.2">
      <c r="B43" s="33"/>
      <c r="C43" s="33"/>
      <c r="D43" s="33"/>
      <c r="E43" s="26" t="s">
        <v>214</v>
      </c>
      <c r="F43" s="33"/>
      <c r="G43" s="33"/>
      <c r="H43" s="33"/>
      <c r="I43" s="33"/>
      <c r="J43" s="33"/>
    </row>
    <row r="44" spans="1:10" ht="25.5" x14ac:dyDescent="0.2">
      <c r="B44" s="33"/>
      <c r="C44" s="33"/>
      <c r="D44" s="33"/>
      <c r="E44" s="35" t="s">
        <v>115</v>
      </c>
      <c r="F44" s="33"/>
      <c r="G44" s="33"/>
      <c r="H44" s="33"/>
      <c r="I44" s="33"/>
      <c r="J44" s="33"/>
    </row>
    <row r="45" spans="1:10" x14ac:dyDescent="0.2">
      <c r="A45" s="13" t="s">
        <v>40</v>
      </c>
      <c r="B45" s="32">
        <v>10</v>
      </c>
      <c r="C45" s="32" t="s">
        <v>116</v>
      </c>
      <c r="D45" s="40" t="s">
        <v>42</v>
      </c>
      <c r="E45" s="41" t="s">
        <v>117</v>
      </c>
      <c r="F45" s="42" t="s">
        <v>64</v>
      </c>
      <c r="G45" s="43">
        <v>9.7200000000000006</v>
      </c>
      <c r="H45" s="44">
        <v>0</v>
      </c>
      <c r="I45" s="44">
        <f>ROUND(ROUND(H45,2)*ROUND(G45,3),2)</f>
        <v>0</v>
      </c>
      <c r="J45" s="42" t="s">
        <v>94</v>
      </c>
    </row>
    <row r="46" spans="1:10" x14ac:dyDescent="0.2">
      <c r="A46" s="23" t="s">
        <v>45</v>
      </c>
      <c r="B46" s="33"/>
      <c r="C46" s="33"/>
      <c r="D46" s="33"/>
      <c r="E46" s="35" t="s">
        <v>118</v>
      </c>
      <c r="F46" s="33"/>
      <c r="G46" s="33"/>
      <c r="H46" s="33"/>
      <c r="I46" s="33"/>
      <c r="J46" s="33"/>
    </row>
    <row r="47" spans="1:10" ht="63.75" x14ac:dyDescent="0.2">
      <c r="A47" s="25" t="s">
        <v>47</v>
      </c>
      <c r="B47" s="33"/>
      <c r="C47" s="33"/>
      <c r="D47" s="33"/>
      <c r="E47" s="48" t="s">
        <v>215</v>
      </c>
      <c r="F47" s="33"/>
      <c r="G47" s="33"/>
      <c r="H47" s="33"/>
      <c r="I47" s="33"/>
      <c r="J47" s="33"/>
    </row>
    <row r="48" spans="1:10" ht="114.75" customHeight="1" x14ac:dyDescent="0.2">
      <c r="A48" t="s">
        <v>49</v>
      </c>
      <c r="B48" s="33"/>
      <c r="C48" s="33"/>
      <c r="D48" s="33"/>
      <c r="E48" s="45" t="s">
        <v>119</v>
      </c>
      <c r="F48" s="33"/>
      <c r="G48" s="33"/>
      <c r="H48" s="33"/>
      <c r="I48" s="33"/>
      <c r="J48" s="33"/>
    </row>
    <row r="49" spans="1:10" ht="12.75" customHeight="1" x14ac:dyDescent="0.2">
      <c r="A49" s="37" t="s">
        <v>38</v>
      </c>
      <c r="B49" s="34"/>
      <c r="C49" s="46" t="s">
        <v>15</v>
      </c>
      <c r="D49" s="34"/>
      <c r="E49" s="16" t="s">
        <v>186</v>
      </c>
      <c r="F49" s="34"/>
      <c r="G49" s="34"/>
      <c r="H49" s="34"/>
      <c r="I49" s="47">
        <f>I50+I54+I58</f>
        <v>0</v>
      </c>
      <c r="J49" s="34"/>
    </row>
    <row r="50" spans="1:10" s="29" customFormat="1" x14ac:dyDescent="0.2">
      <c r="A50" s="28" t="s">
        <v>40</v>
      </c>
      <c r="B50" s="32">
        <v>11</v>
      </c>
      <c r="C50" s="32" t="s">
        <v>219</v>
      </c>
      <c r="D50" s="40" t="s">
        <v>42</v>
      </c>
      <c r="E50" s="41" t="s">
        <v>220</v>
      </c>
      <c r="F50" s="42" t="s">
        <v>221</v>
      </c>
      <c r="G50" s="43">
        <v>45.503999999999998</v>
      </c>
      <c r="H50" s="44">
        <v>0</v>
      </c>
      <c r="I50" s="44">
        <f>ROUND(ROUND(H50,2)*ROUND(G50,3),2)</f>
        <v>0</v>
      </c>
      <c r="J50" s="42" t="s">
        <v>94</v>
      </c>
    </row>
    <row r="51" spans="1:10" s="29" customFormat="1" x14ac:dyDescent="0.2">
      <c r="A51" s="30" t="s">
        <v>45</v>
      </c>
      <c r="B51" s="33"/>
      <c r="C51" s="33"/>
      <c r="D51" s="33"/>
      <c r="E51" s="35" t="s">
        <v>223</v>
      </c>
      <c r="F51" s="33"/>
      <c r="G51" s="33"/>
      <c r="H51" s="33"/>
      <c r="I51" s="33"/>
      <c r="J51" s="33"/>
    </row>
    <row r="52" spans="1:10" s="29" customFormat="1" x14ac:dyDescent="0.2">
      <c r="A52" s="31" t="s">
        <v>47</v>
      </c>
      <c r="B52" s="33"/>
      <c r="C52" s="33"/>
      <c r="D52" s="33"/>
      <c r="E52" s="26" t="s">
        <v>224</v>
      </c>
      <c r="F52" s="33"/>
      <c r="G52" s="33"/>
      <c r="H52" s="33"/>
      <c r="I52" s="33"/>
      <c r="J52" s="33"/>
    </row>
    <row r="53" spans="1:10" s="29" customFormat="1" ht="25.5" x14ac:dyDescent="0.2">
      <c r="A53" s="29" t="s">
        <v>49</v>
      </c>
      <c r="B53" s="33"/>
      <c r="C53" s="33"/>
      <c r="D53" s="33"/>
      <c r="E53" s="35" t="s">
        <v>222</v>
      </c>
      <c r="F53" s="33"/>
      <c r="G53" s="33"/>
      <c r="H53" s="33"/>
      <c r="I53" s="33"/>
      <c r="J53" s="33"/>
    </row>
    <row r="54" spans="1:10" x14ac:dyDescent="0.2">
      <c r="A54" s="13" t="s">
        <v>40</v>
      </c>
      <c r="B54" s="32">
        <v>12</v>
      </c>
      <c r="C54" s="32" t="s">
        <v>178</v>
      </c>
      <c r="D54" s="28" t="s">
        <v>42</v>
      </c>
      <c r="E54" s="41" t="s">
        <v>179</v>
      </c>
      <c r="F54" s="42" t="s">
        <v>64</v>
      </c>
      <c r="G54" s="43">
        <v>2.246</v>
      </c>
      <c r="H54" s="44">
        <v>0</v>
      </c>
      <c r="I54" s="44">
        <f>ROUND(ROUND(H54,2)*ROUND(G54,3),2)</f>
        <v>0</v>
      </c>
      <c r="J54" s="42" t="s">
        <v>94</v>
      </c>
    </row>
    <row r="55" spans="1:10" x14ac:dyDescent="0.2">
      <c r="A55" s="23" t="s">
        <v>45</v>
      </c>
      <c r="B55" s="33"/>
      <c r="C55" s="29"/>
      <c r="D55" s="29"/>
      <c r="E55" s="35" t="s">
        <v>184</v>
      </c>
      <c r="F55" s="29"/>
      <c r="G55" s="29"/>
      <c r="H55" s="29"/>
      <c r="I55" s="29"/>
      <c r="J55" s="29"/>
    </row>
    <row r="56" spans="1:10" ht="38.25" x14ac:dyDescent="0.2">
      <c r="A56" s="25" t="s">
        <v>47</v>
      </c>
      <c r="B56" s="33"/>
      <c r="C56" s="29"/>
      <c r="D56" s="29"/>
      <c r="E56" s="26" t="s">
        <v>185</v>
      </c>
      <c r="F56" s="29"/>
      <c r="G56" s="29"/>
      <c r="H56" s="29"/>
      <c r="I56" s="29"/>
      <c r="J56" s="29"/>
    </row>
    <row r="57" spans="1:10" ht="96.75" customHeight="1" x14ac:dyDescent="0.2">
      <c r="A57" t="s">
        <v>49</v>
      </c>
      <c r="B57" s="33"/>
      <c r="C57" s="29"/>
      <c r="D57" s="29"/>
      <c r="E57" s="45" t="s">
        <v>180</v>
      </c>
      <c r="F57" s="29"/>
      <c r="G57" s="29"/>
      <c r="H57" s="29"/>
      <c r="I57" s="29"/>
      <c r="J57" s="29"/>
    </row>
    <row r="58" spans="1:10" x14ac:dyDescent="0.2">
      <c r="A58" s="13" t="s">
        <v>40</v>
      </c>
      <c r="B58" s="32">
        <v>13</v>
      </c>
      <c r="C58" s="32" t="s">
        <v>181</v>
      </c>
      <c r="D58" s="40" t="s">
        <v>42</v>
      </c>
      <c r="E58" s="41" t="s">
        <v>182</v>
      </c>
      <c r="F58" s="42" t="s">
        <v>59</v>
      </c>
      <c r="G58" s="43">
        <v>0.371</v>
      </c>
      <c r="H58" s="44">
        <v>0</v>
      </c>
      <c r="I58" s="44">
        <f>ROUND(ROUND(H58,2)*ROUND(G58,3),2)</f>
        <v>0</v>
      </c>
      <c r="J58" s="42" t="s">
        <v>94</v>
      </c>
    </row>
    <row r="59" spans="1:10" x14ac:dyDescent="0.2">
      <c r="A59" s="23" t="s">
        <v>45</v>
      </c>
      <c r="B59" s="33"/>
      <c r="C59" s="29"/>
      <c r="D59" s="29"/>
      <c r="E59" s="35" t="s">
        <v>206</v>
      </c>
      <c r="F59" s="29"/>
      <c r="G59" s="29"/>
      <c r="H59" s="29"/>
      <c r="I59" s="29"/>
      <c r="J59" s="29"/>
    </row>
    <row r="60" spans="1:10" ht="38.25" x14ac:dyDescent="0.2">
      <c r="A60" s="25" t="s">
        <v>47</v>
      </c>
      <c r="B60" s="33"/>
      <c r="C60" s="29"/>
      <c r="D60" s="29"/>
      <c r="E60" s="26" t="s">
        <v>225</v>
      </c>
      <c r="F60" s="29"/>
      <c r="G60" s="29"/>
      <c r="H60" s="29"/>
      <c r="I60" s="29"/>
      <c r="J60" s="29"/>
    </row>
    <row r="61" spans="1:10" ht="98.25" customHeight="1" x14ac:dyDescent="0.2">
      <c r="A61" t="s">
        <v>49</v>
      </c>
      <c r="B61" s="33"/>
      <c r="C61" s="29"/>
      <c r="D61" s="29"/>
      <c r="E61" s="45" t="s">
        <v>183</v>
      </c>
      <c r="F61" s="29"/>
      <c r="G61" s="29"/>
      <c r="H61" s="29"/>
      <c r="I61" s="29"/>
      <c r="J61" s="29"/>
    </row>
    <row r="62" spans="1:10" ht="12.75" customHeight="1" x14ac:dyDescent="0.2">
      <c r="A62" s="5" t="s">
        <v>38</v>
      </c>
      <c r="B62" s="34"/>
      <c r="C62" s="46" t="s">
        <v>26</v>
      </c>
      <c r="D62" s="34"/>
      <c r="E62" s="16" t="s">
        <v>71</v>
      </c>
      <c r="F62" s="34"/>
      <c r="G62" s="34"/>
      <c r="H62" s="34"/>
      <c r="I62" s="47">
        <f>I63+I67+I71</f>
        <v>0</v>
      </c>
      <c r="J62" s="34"/>
    </row>
    <row r="63" spans="1:10" x14ac:dyDescent="0.2">
      <c r="A63" s="13" t="s">
        <v>40</v>
      </c>
      <c r="B63" s="32">
        <v>14</v>
      </c>
      <c r="C63" s="32" t="s">
        <v>72</v>
      </c>
      <c r="D63" s="40" t="s">
        <v>42</v>
      </c>
      <c r="E63" s="41" t="s">
        <v>73</v>
      </c>
      <c r="F63" s="42" t="s">
        <v>64</v>
      </c>
      <c r="G63" s="43">
        <v>0.8</v>
      </c>
      <c r="H63" s="44">
        <v>0</v>
      </c>
      <c r="I63" s="44">
        <f>ROUND(ROUND(H63,2)*ROUND(G63,3),2)</f>
        <v>0</v>
      </c>
      <c r="J63" s="42" t="s">
        <v>94</v>
      </c>
    </row>
    <row r="64" spans="1:10" ht="38.25" x14ac:dyDescent="0.2">
      <c r="A64" s="23" t="s">
        <v>45</v>
      </c>
      <c r="B64" s="33"/>
      <c r="C64" s="33"/>
      <c r="D64" s="33"/>
      <c r="E64" s="35" t="s">
        <v>166</v>
      </c>
      <c r="F64" s="33"/>
      <c r="G64" s="33"/>
      <c r="H64" s="33"/>
      <c r="I64" s="33"/>
      <c r="J64" s="33"/>
    </row>
    <row r="65" spans="1:10" ht="63.75" x14ac:dyDescent="0.2">
      <c r="A65" s="25" t="s">
        <v>47</v>
      </c>
      <c r="B65" s="29"/>
      <c r="C65" s="29"/>
      <c r="D65" s="29"/>
      <c r="E65" s="26" t="s">
        <v>211</v>
      </c>
      <c r="F65" s="29"/>
      <c r="G65" s="29"/>
      <c r="H65" s="29"/>
      <c r="I65" s="29"/>
      <c r="J65" s="29"/>
    </row>
    <row r="66" spans="1:10" ht="91.5" customHeight="1" x14ac:dyDescent="0.2">
      <c r="A66" t="s">
        <v>49</v>
      </c>
      <c r="B66" s="29"/>
      <c r="C66" s="29"/>
      <c r="D66" s="29"/>
      <c r="E66" s="45" t="s">
        <v>74</v>
      </c>
      <c r="F66" s="29"/>
      <c r="G66" s="29"/>
      <c r="H66" s="29"/>
      <c r="I66" s="29"/>
      <c r="J66" s="29"/>
    </row>
    <row r="67" spans="1:10" x14ac:dyDescent="0.2">
      <c r="A67" s="13" t="s">
        <v>40</v>
      </c>
      <c r="B67" s="18">
        <v>15</v>
      </c>
      <c r="C67" s="18" t="s">
        <v>153</v>
      </c>
      <c r="D67" s="13" t="s">
        <v>42</v>
      </c>
      <c r="E67" s="19" t="s">
        <v>154</v>
      </c>
      <c r="F67" s="20" t="s">
        <v>64</v>
      </c>
      <c r="G67" s="21">
        <v>8.2799999999999994</v>
      </c>
      <c r="H67" s="22">
        <v>0</v>
      </c>
      <c r="I67" s="22">
        <f>ROUND(ROUND(H67,2)*ROUND(G67,3),2)</f>
        <v>0</v>
      </c>
      <c r="J67" s="42" t="s">
        <v>94</v>
      </c>
    </row>
    <row r="68" spans="1:10" ht="25.5" x14ac:dyDescent="0.2">
      <c r="A68" s="23" t="s">
        <v>45</v>
      </c>
      <c r="E68" s="35" t="s">
        <v>156</v>
      </c>
    </row>
    <row r="69" spans="1:10" x14ac:dyDescent="0.2">
      <c r="A69" s="25" t="s">
        <v>47</v>
      </c>
      <c r="E69" s="26" t="s">
        <v>157</v>
      </c>
    </row>
    <row r="70" spans="1:10" ht="51" x14ac:dyDescent="0.2">
      <c r="A70" t="s">
        <v>49</v>
      </c>
      <c r="B70" s="33"/>
      <c r="E70" s="24" t="s">
        <v>155</v>
      </c>
    </row>
    <row r="71" spans="1:10" x14ac:dyDescent="0.2">
      <c r="A71" s="13" t="s">
        <v>40</v>
      </c>
      <c r="B71" s="32">
        <v>16</v>
      </c>
      <c r="C71" s="32" t="s">
        <v>75</v>
      </c>
      <c r="D71" s="40" t="s">
        <v>42</v>
      </c>
      <c r="E71" s="41" t="s">
        <v>76</v>
      </c>
      <c r="F71" s="42" t="s">
        <v>64</v>
      </c>
      <c r="G71" s="43">
        <v>0.4</v>
      </c>
      <c r="H71" s="44">
        <v>0</v>
      </c>
      <c r="I71" s="44">
        <f>ROUND(ROUND(H71,2)*ROUND(G71,3),2)</f>
        <v>0</v>
      </c>
      <c r="J71" s="42" t="s">
        <v>94</v>
      </c>
    </row>
    <row r="72" spans="1:10" ht="38.25" x14ac:dyDescent="0.2">
      <c r="A72" s="23" t="s">
        <v>45</v>
      </c>
      <c r="B72" s="33"/>
      <c r="C72" s="33"/>
      <c r="D72" s="33"/>
      <c r="E72" s="35" t="s">
        <v>165</v>
      </c>
      <c r="F72" s="33"/>
      <c r="G72" s="33"/>
      <c r="H72" s="33"/>
      <c r="I72" s="33"/>
      <c r="J72" s="33"/>
    </row>
    <row r="73" spans="1:10" ht="25.5" x14ac:dyDescent="0.2">
      <c r="A73" s="25" t="s">
        <v>47</v>
      </c>
      <c r="B73" s="33"/>
      <c r="C73" s="33"/>
      <c r="D73" s="33"/>
      <c r="E73" s="26" t="s">
        <v>212</v>
      </c>
      <c r="F73" s="33"/>
      <c r="G73" s="33"/>
      <c r="H73" s="33"/>
      <c r="I73" s="33"/>
      <c r="J73" s="33"/>
    </row>
    <row r="74" spans="1:10" ht="103.5" customHeight="1" x14ac:dyDescent="0.2">
      <c r="A74" t="s">
        <v>49</v>
      </c>
      <c r="B74" s="33"/>
      <c r="C74" s="33"/>
      <c r="D74" s="33"/>
      <c r="E74" s="45" t="s">
        <v>77</v>
      </c>
      <c r="F74" s="33"/>
      <c r="G74" s="33"/>
      <c r="H74" s="33"/>
      <c r="I74" s="33"/>
      <c r="J74" s="33"/>
    </row>
    <row r="75" spans="1:10" ht="12.75" customHeight="1" x14ac:dyDescent="0.2">
      <c r="A75" s="36" t="s">
        <v>38</v>
      </c>
      <c r="B75" s="34"/>
      <c r="C75" s="46">
        <v>5</v>
      </c>
      <c r="D75" s="34"/>
      <c r="E75" s="16" t="s">
        <v>138</v>
      </c>
      <c r="F75" s="34"/>
      <c r="G75" s="34"/>
      <c r="H75" s="34"/>
      <c r="I75" s="47">
        <f>I76</f>
        <v>0</v>
      </c>
      <c r="J75" s="34"/>
    </row>
    <row r="76" spans="1:10" x14ac:dyDescent="0.2">
      <c r="A76" s="13" t="s">
        <v>40</v>
      </c>
      <c r="B76" s="32">
        <v>17</v>
      </c>
      <c r="C76" s="32" t="s">
        <v>140</v>
      </c>
      <c r="D76" s="40" t="s">
        <v>42</v>
      </c>
      <c r="E76" s="41" t="s">
        <v>139</v>
      </c>
      <c r="F76" s="42" t="s">
        <v>64</v>
      </c>
      <c r="G76" s="43">
        <v>0.16500000000000001</v>
      </c>
      <c r="H76" s="44">
        <v>0</v>
      </c>
      <c r="I76" s="44">
        <f>ROUND(ROUND(H76,2)*ROUND(G76,3),2)</f>
        <v>0</v>
      </c>
      <c r="J76" s="42" t="s">
        <v>94</v>
      </c>
    </row>
    <row r="77" spans="1:10" ht="25.5" x14ac:dyDescent="0.2">
      <c r="A77" s="23" t="s">
        <v>45</v>
      </c>
      <c r="B77" s="33"/>
      <c r="C77" s="29"/>
      <c r="D77" s="29"/>
      <c r="E77" s="35" t="s">
        <v>141</v>
      </c>
      <c r="F77" s="29"/>
      <c r="G77" s="29"/>
      <c r="H77" s="29"/>
      <c r="I77" s="29"/>
      <c r="J77" s="29"/>
    </row>
    <row r="78" spans="1:10" x14ac:dyDescent="0.2">
      <c r="A78" s="25" t="s">
        <v>47</v>
      </c>
      <c r="B78" s="33"/>
      <c r="C78" s="29"/>
      <c r="D78" s="29"/>
      <c r="E78" s="26" t="s">
        <v>143</v>
      </c>
      <c r="F78" s="29"/>
      <c r="G78" s="29"/>
      <c r="H78" s="29"/>
      <c r="I78" s="29"/>
      <c r="J78" s="29"/>
    </row>
    <row r="79" spans="1:10" ht="104.25" customHeight="1" x14ac:dyDescent="0.2">
      <c r="A79" t="s">
        <v>49</v>
      </c>
      <c r="B79" s="33"/>
      <c r="C79" s="29"/>
      <c r="D79" s="29"/>
      <c r="E79" s="45" t="s">
        <v>142</v>
      </c>
      <c r="F79" s="29"/>
      <c r="G79" s="29"/>
      <c r="H79" s="29"/>
      <c r="I79" s="29"/>
      <c r="J79" s="29"/>
    </row>
    <row r="80" spans="1:10" ht="12.75" customHeight="1" x14ac:dyDescent="0.2">
      <c r="A80" s="5" t="s">
        <v>38</v>
      </c>
      <c r="B80" s="34"/>
      <c r="C80" s="46" t="s">
        <v>30</v>
      </c>
      <c r="D80" s="34"/>
      <c r="E80" s="16" t="s">
        <v>78</v>
      </c>
      <c r="F80" s="34"/>
      <c r="G80" s="34"/>
      <c r="H80" s="34"/>
      <c r="I80" s="47">
        <f>I81+I85+I89+I93+I97+I101</f>
        <v>0</v>
      </c>
      <c r="J80" s="34"/>
    </row>
    <row r="81" spans="1:10" ht="25.5" x14ac:dyDescent="0.2">
      <c r="A81" s="13" t="s">
        <v>40</v>
      </c>
      <c r="B81" s="32">
        <v>18</v>
      </c>
      <c r="C81" s="32" t="s">
        <v>79</v>
      </c>
      <c r="D81" s="40" t="s">
        <v>42</v>
      </c>
      <c r="E81" s="41" t="s">
        <v>80</v>
      </c>
      <c r="F81" s="42" t="s">
        <v>63</v>
      </c>
      <c r="G81" s="43">
        <v>48.765000000000001</v>
      </c>
      <c r="H81" s="44">
        <v>0</v>
      </c>
      <c r="I81" s="44">
        <f>ROUND(ROUND(H81,2)*ROUND(G81,3),2)</f>
        <v>0</v>
      </c>
      <c r="J81" s="42" t="s">
        <v>94</v>
      </c>
    </row>
    <row r="82" spans="1:10" ht="25.5" x14ac:dyDescent="0.2">
      <c r="A82" s="23" t="s">
        <v>45</v>
      </c>
      <c r="B82" s="29"/>
      <c r="C82" s="33"/>
      <c r="D82" s="33"/>
      <c r="E82" s="35" t="s">
        <v>160</v>
      </c>
      <c r="F82" s="33"/>
      <c r="G82" s="33"/>
      <c r="H82" s="33"/>
      <c r="I82" s="33"/>
      <c r="J82" s="33"/>
    </row>
    <row r="83" spans="1:10" ht="102" x14ac:dyDescent="0.2">
      <c r="A83" s="25" t="s">
        <v>47</v>
      </c>
      <c r="B83" s="29"/>
      <c r="C83" s="33"/>
      <c r="D83" s="33"/>
      <c r="E83" s="26" t="s">
        <v>161</v>
      </c>
      <c r="F83" s="33"/>
      <c r="G83" s="33"/>
      <c r="H83" s="33"/>
      <c r="I83" s="33"/>
      <c r="J83" s="33"/>
    </row>
    <row r="84" spans="1:10" ht="76.5" x14ac:dyDescent="0.2">
      <c r="A84" t="s">
        <v>49</v>
      </c>
      <c r="B84" s="33"/>
      <c r="C84" s="33"/>
      <c r="D84" s="33"/>
      <c r="E84" s="35" t="s">
        <v>81</v>
      </c>
      <c r="F84" s="33"/>
      <c r="G84" s="33"/>
      <c r="H84" s="33"/>
      <c r="I84" s="33"/>
      <c r="J84" s="33"/>
    </row>
    <row r="85" spans="1:10" ht="25.5" x14ac:dyDescent="0.2">
      <c r="A85" s="13" t="s">
        <v>40</v>
      </c>
      <c r="B85" s="32">
        <v>19</v>
      </c>
      <c r="C85" s="32">
        <v>626113</v>
      </c>
      <c r="D85" s="40" t="s">
        <v>42</v>
      </c>
      <c r="E85" s="41" t="s">
        <v>158</v>
      </c>
      <c r="F85" s="42" t="s">
        <v>63</v>
      </c>
      <c r="G85" s="43">
        <v>4</v>
      </c>
      <c r="H85" s="44">
        <v>0</v>
      </c>
      <c r="I85" s="44">
        <f>ROUND(ROUND(H85,2)*ROUND(G85,3),2)</f>
        <v>0</v>
      </c>
      <c r="J85" s="42" t="s">
        <v>94</v>
      </c>
    </row>
    <row r="86" spans="1:10" ht="25.5" x14ac:dyDescent="0.2">
      <c r="A86" s="23" t="s">
        <v>45</v>
      </c>
      <c r="B86" s="33"/>
      <c r="C86" s="33"/>
      <c r="D86" s="33"/>
      <c r="E86" s="35" t="s">
        <v>159</v>
      </c>
      <c r="F86" s="33"/>
      <c r="G86" s="33"/>
      <c r="H86" s="33"/>
      <c r="I86" s="33"/>
      <c r="J86" s="33"/>
    </row>
    <row r="87" spans="1:10" x14ac:dyDescent="0.2">
      <c r="A87" s="25" t="s">
        <v>47</v>
      </c>
      <c r="B87" s="33"/>
      <c r="C87" s="33"/>
      <c r="D87" s="33"/>
      <c r="E87" s="26" t="s">
        <v>217</v>
      </c>
      <c r="F87" s="33"/>
      <c r="G87" s="33"/>
      <c r="H87" s="33"/>
      <c r="I87" s="33"/>
      <c r="J87" s="33"/>
    </row>
    <row r="88" spans="1:10" ht="76.5" x14ac:dyDescent="0.2">
      <c r="A88" t="s">
        <v>49</v>
      </c>
      <c r="B88" s="33"/>
      <c r="C88" s="33"/>
      <c r="D88" s="33"/>
      <c r="E88" s="35" t="s">
        <v>81</v>
      </c>
      <c r="F88" s="33"/>
      <c r="G88" s="33"/>
      <c r="H88" s="33"/>
      <c r="I88" s="33"/>
      <c r="J88" s="33"/>
    </row>
    <row r="89" spans="1:10" x14ac:dyDescent="0.2">
      <c r="A89" s="13" t="s">
        <v>40</v>
      </c>
      <c r="B89" s="32">
        <v>20</v>
      </c>
      <c r="C89" s="32" t="s">
        <v>82</v>
      </c>
      <c r="D89" s="40" t="s">
        <v>42</v>
      </c>
      <c r="E89" s="41" t="s">
        <v>83</v>
      </c>
      <c r="F89" s="42" t="s">
        <v>63</v>
      </c>
      <c r="G89" s="43">
        <v>48.765000000000001</v>
      </c>
      <c r="H89" s="44">
        <v>0</v>
      </c>
      <c r="I89" s="44">
        <f>ROUND(ROUND(H89,2)*ROUND(G89,3),2)</f>
        <v>0</v>
      </c>
      <c r="J89" s="42" t="s">
        <v>94</v>
      </c>
    </row>
    <row r="90" spans="1:10" ht="25.5" x14ac:dyDescent="0.2">
      <c r="A90" s="23" t="s">
        <v>45</v>
      </c>
      <c r="B90" s="33"/>
      <c r="C90" s="33"/>
      <c r="D90" s="33"/>
      <c r="E90" s="35" t="s">
        <v>162</v>
      </c>
      <c r="F90" s="33"/>
      <c r="G90" s="33"/>
      <c r="H90" s="33"/>
      <c r="I90" s="33"/>
      <c r="J90" s="33"/>
    </row>
    <row r="91" spans="1:10" x14ac:dyDescent="0.2">
      <c r="A91" s="25" t="s">
        <v>47</v>
      </c>
      <c r="B91" s="33"/>
      <c r="C91" s="33"/>
      <c r="D91" s="33"/>
      <c r="E91" s="26" t="s">
        <v>163</v>
      </c>
      <c r="F91" s="33"/>
      <c r="G91" s="33"/>
      <c r="H91" s="33"/>
      <c r="I91" s="33"/>
      <c r="J91" s="33"/>
    </row>
    <row r="92" spans="1:10" ht="63.75" x14ac:dyDescent="0.2">
      <c r="A92" t="s">
        <v>49</v>
      </c>
      <c r="B92" s="33"/>
      <c r="C92" s="33"/>
      <c r="D92" s="33"/>
      <c r="E92" s="35" t="s">
        <v>84</v>
      </c>
      <c r="F92" s="33"/>
      <c r="G92" s="33"/>
      <c r="H92" s="33"/>
      <c r="I92" s="33"/>
      <c r="J92" s="33"/>
    </row>
    <row r="93" spans="1:10" x14ac:dyDescent="0.2">
      <c r="A93" s="13" t="s">
        <v>40</v>
      </c>
      <c r="B93" s="32">
        <v>21</v>
      </c>
      <c r="C93" s="32" t="s">
        <v>85</v>
      </c>
      <c r="D93" s="40" t="s">
        <v>42</v>
      </c>
      <c r="E93" s="41" t="s">
        <v>86</v>
      </c>
      <c r="F93" s="42" t="s">
        <v>63</v>
      </c>
      <c r="G93" s="43">
        <v>1</v>
      </c>
      <c r="H93" s="44">
        <v>0</v>
      </c>
      <c r="I93" s="44">
        <f>ROUND(ROUND(H93,2)*ROUND(G93,3),2)</f>
        <v>0</v>
      </c>
      <c r="J93" s="42" t="s">
        <v>94</v>
      </c>
    </row>
    <row r="94" spans="1:10" ht="25.5" x14ac:dyDescent="0.2">
      <c r="A94" s="23" t="s">
        <v>45</v>
      </c>
      <c r="B94" s="33"/>
      <c r="C94" s="33"/>
      <c r="D94" s="33"/>
      <c r="E94" s="35" t="s">
        <v>87</v>
      </c>
      <c r="F94" s="33"/>
      <c r="G94" s="33"/>
      <c r="H94" s="33"/>
      <c r="I94" s="33"/>
      <c r="J94" s="33"/>
    </row>
    <row r="95" spans="1:10" x14ac:dyDescent="0.2">
      <c r="A95" s="25" t="s">
        <v>47</v>
      </c>
      <c r="B95" s="33"/>
      <c r="C95" s="33"/>
      <c r="D95" s="33"/>
      <c r="E95" s="26" t="s">
        <v>164</v>
      </c>
      <c r="F95" s="33"/>
      <c r="G95" s="33"/>
      <c r="H95" s="33"/>
      <c r="I95" s="33"/>
      <c r="J95" s="33"/>
    </row>
    <row r="96" spans="1:10" ht="63.75" x14ac:dyDescent="0.2">
      <c r="A96" t="s">
        <v>49</v>
      </c>
      <c r="B96" s="33"/>
      <c r="C96" s="33"/>
      <c r="D96" s="33"/>
      <c r="E96" s="35" t="s">
        <v>88</v>
      </c>
      <c r="F96" s="33"/>
      <c r="G96" s="33"/>
      <c r="H96" s="33"/>
      <c r="I96" s="33"/>
      <c r="J96" s="33"/>
    </row>
    <row r="97" spans="1:10" x14ac:dyDescent="0.2">
      <c r="A97" s="13" t="s">
        <v>40</v>
      </c>
      <c r="B97" s="32">
        <v>22</v>
      </c>
      <c r="C97" s="32">
        <v>62747</v>
      </c>
      <c r="D97" s="40" t="s">
        <v>42</v>
      </c>
      <c r="E97" s="41" t="s">
        <v>106</v>
      </c>
      <c r="F97" s="42" t="s">
        <v>63</v>
      </c>
      <c r="G97" s="43">
        <v>5</v>
      </c>
      <c r="H97" s="44">
        <v>0</v>
      </c>
      <c r="I97" s="44">
        <f>ROUND(ROUND(H97,2)*ROUND(G97,3),2)</f>
        <v>0</v>
      </c>
      <c r="J97" s="42" t="s">
        <v>94</v>
      </c>
    </row>
    <row r="98" spans="1:10" ht="38.25" x14ac:dyDescent="0.2">
      <c r="A98" s="23" t="s">
        <v>45</v>
      </c>
      <c r="B98" s="33"/>
      <c r="C98" s="33"/>
      <c r="D98" s="33"/>
      <c r="E98" s="35" t="s">
        <v>169</v>
      </c>
      <c r="F98" s="33"/>
      <c r="G98" s="33"/>
      <c r="H98" s="33"/>
      <c r="I98" s="33"/>
      <c r="J98" s="33"/>
    </row>
    <row r="99" spans="1:10" x14ac:dyDescent="0.2">
      <c r="A99" s="25" t="s">
        <v>47</v>
      </c>
      <c r="B99" s="33"/>
      <c r="C99" s="29"/>
      <c r="D99" s="29"/>
      <c r="E99" s="26" t="s">
        <v>107</v>
      </c>
      <c r="F99" s="29"/>
      <c r="G99" s="29"/>
      <c r="H99" s="29"/>
      <c r="I99" s="29"/>
      <c r="J99" s="29"/>
    </row>
    <row r="100" spans="1:10" ht="89.25" x14ac:dyDescent="0.2">
      <c r="A100" t="s">
        <v>49</v>
      </c>
      <c r="B100" s="33"/>
      <c r="C100" s="29"/>
      <c r="D100" s="29"/>
      <c r="E100" s="35" t="s">
        <v>89</v>
      </c>
      <c r="F100" s="29"/>
      <c r="G100" s="29"/>
      <c r="H100" s="29"/>
      <c r="I100" s="29"/>
      <c r="J100" s="29"/>
    </row>
    <row r="101" spans="1:10" x14ac:dyDescent="0.2">
      <c r="A101" s="13" t="s">
        <v>40</v>
      </c>
      <c r="B101" s="32">
        <v>23</v>
      </c>
      <c r="C101" s="32">
        <v>62845</v>
      </c>
      <c r="D101" s="40" t="s">
        <v>53</v>
      </c>
      <c r="E101" s="41" t="s">
        <v>108</v>
      </c>
      <c r="F101" s="42" t="s">
        <v>63</v>
      </c>
      <c r="G101" s="43">
        <v>22</v>
      </c>
      <c r="H101" s="44">
        <v>0</v>
      </c>
      <c r="I101" s="44">
        <f>ROUND(ROUND(H101,2)*ROUND(G101,3),2)</f>
        <v>0</v>
      </c>
      <c r="J101" s="38"/>
    </row>
    <row r="102" spans="1:10" ht="38.25" x14ac:dyDescent="0.2">
      <c r="A102" s="23" t="s">
        <v>45</v>
      </c>
      <c r="B102" s="33"/>
      <c r="C102" s="33"/>
      <c r="D102" s="33"/>
      <c r="E102" s="35" t="s">
        <v>170</v>
      </c>
      <c r="F102" s="33"/>
      <c r="G102" s="33"/>
      <c r="H102" s="33"/>
      <c r="I102" s="33"/>
      <c r="J102" s="29"/>
    </row>
    <row r="103" spans="1:10" x14ac:dyDescent="0.2">
      <c r="A103" s="25" t="s">
        <v>47</v>
      </c>
      <c r="B103" s="33"/>
      <c r="C103" s="33"/>
      <c r="D103" s="33"/>
      <c r="E103" s="26" t="s">
        <v>171</v>
      </c>
      <c r="F103" s="33"/>
      <c r="G103" s="33"/>
      <c r="H103" s="33"/>
      <c r="I103" s="33"/>
      <c r="J103" s="29"/>
    </row>
    <row r="104" spans="1:10" ht="89.25" x14ac:dyDescent="0.2">
      <c r="A104" t="s">
        <v>49</v>
      </c>
      <c r="B104" s="33"/>
      <c r="C104" s="33"/>
      <c r="D104" s="33"/>
      <c r="E104" s="35" t="s">
        <v>89</v>
      </c>
      <c r="F104" s="33"/>
      <c r="G104" s="33"/>
      <c r="H104" s="33"/>
      <c r="I104" s="33"/>
      <c r="J104" s="29"/>
    </row>
    <row r="105" spans="1:10" ht="12.75" customHeight="1" x14ac:dyDescent="0.2">
      <c r="A105" s="5" t="s">
        <v>38</v>
      </c>
      <c r="B105" s="34"/>
      <c r="C105" s="46" t="s">
        <v>33</v>
      </c>
      <c r="D105" s="34"/>
      <c r="E105" s="16" t="s">
        <v>90</v>
      </c>
      <c r="F105" s="34"/>
      <c r="G105" s="34"/>
      <c r="H105" s="34"/>
      <c r="I105" s="47">
        <f>I106+I110+I114+I118+I122+I126+I130+I134+I138+I142+I146+I150+I154</f>
        <v>0</v>
      </c>
      <c r="J105" s="34"/>
    </row>
    <row r="106" spans="1:10" s="29" customFormat="1" x14ac:dyDescent="0.2">
      <c r="A106" s="28" t="s">
        <v>40</v>
      </c>
      <c r="B106" s="32">
        <v>24</v>
      </c>
      <c r="C106" s="32" t="s">
        <v>187</v>
      </c>
      <c r="D106" s="40" t="s">
        <v>42</v>
      </c>
      <c r="E106" s="41" t="s">
        <v>188</v>
      </c>
      <c r="F106" s="42" t="s">
        <v>96</v>
      </c>
      <c r="G106" s="43">
        <v>20</v>
      </c>
      <c r="H106" s="44">
        <v>0</v>
      </c>
      <c r="I106" s="44">
        <f>ROUND(ROUND(H106,2)*ROUND(G106,3),2)</f>
        <v>0</v>
      </c>
      <c r="J106" s="42" t="s">
        <v>94</v>
      </c>
    </row>
    <row r="107" spans="1:10" s="29" customFormat="1" x14ac:dyDescent="0.2">
      <c r="A107" s="30" t="s">
        <v>45</v>
      </c>
      <c r="B107" s="33"/>
      <c r="C107" s="33"/>
      <c r="D107" s="33"/>
      <c r="E107" s="35" t="s">
        <v>189</v>
      </c>
      <c r="F107" s="33"/>
      <c r="G107" s="33"/>
      <c r="H107" s="33"/>
      <c r="I107" s="33"/>
      <c r="J107" s="33"/>
    </row>
    <row r="108" spans="1:10" s="29" customFormat="1" x14ac:dyDescent="0.2">
      <c r="A108" s="31" t="s">
        <v>47</v>
      </c>
      <c r="B108" s="33"/>
      <c r="C108" s="33"/>
      <c r="D108" s="33"/>
      <c r="E108" s="26" t="s">
        <v>191</v>
      </c>
      <c r="F108" s="33"/>
      <c r="G108" s="33"/>
      <c r="H108" s="33"/>
      <c r="I108" s="33"/>
      <c r="J108" s="33"/>
    </row>
    <row r="109" spans="1:10" s="29" customFormat="1" ht="38.25" x14ac:dyDescent="0.2">
      <c r="A109" s="29" t="s">
        <v>49</v>
      </c>
      <c r="B109" s="33"/>
      <c r="C109" s="33"/>
      <c r="D109" s="33"/>
      <c r="E109" s="35" t="s">
        <v>190</v>
      </c>
      <c r="F109" s="33"/>
      <c r="G109" s="33"/>
      <c r="H109" s="33"/>
      <c r="I109" s="33"/>
      <c r="J109" s="33"/>
    </row>
    <row r="110" spans="1:10" s="29" customFormat="1" ht="13.5" customHeight="1" x14ac:dyDescent="0.2">
      <c r="A110" s="28" t="s">
        <v>40</v>
      </c>
      <c r="B110" s="32">
        <v>25</v>
      </c>
      <c r="C110" s="32" t="s">
        <v>201</v>
      </c>
      <c r="D110" s="40" t="s">
        <v>42</v>
      </c>
      <c r="E110" s="41" t="s">
        <v>202</v>
      </c>
      <c r="F110" s="42" t="s">
        <v>96</v>
      </c>
      <c r="G110" s="43">
        <v>29</v>
      </c>
      <c r="H110" s="44">
        <v>0</v>
      </c>
      <c r="I110" s="44">
        <f>ROUND(ROUND(H110,2)*ROUND(G110,3),2)</f>
        <v>0</v>
      </c>
      <c r="J110" s="42" t="s">
        <v>94</v>
      </c>
    </row>
    <row r="111" spans="1:10" s="29" customFormat="1" ht="25.5" x14ac:dyDescent="0.2">
      <c r="A111" s="30" t="s">
        <v>45</v>
      </c>
      <c r="B111" s="33"/>
      <c r="C111" s="33"/>
      <c r="D111" s="33"/>
      <c r="E111" s="35" t="s">
        <v>203</v>
      </c>
      <c r="F111" s="33"/>
      <c r="G111" s="33"/>
      <c r="H111" s="33"/>
      <c r="I111" s="33"/>
      <c r="J111" s="33"/>
    </row>
    <row r="112" spans="1:10" s="29" customFormat="1" x14ac:dyDescent="0.2">
      <c r="A112" s="31" t="s">
        <v>47</v>
      </c>
      <c r="B112" s="33"/>
      <c r="E112" s="26" t="s">
        <v>205</v>
      </c>
    </row>
    <row r="113" spans="1:10" s="29" customFormat="1" ht="93.75" customHeight="1" x14ac:dyDescent="0.2">
      <c r="A113" s="29" t="s">
        <v>49</v>
      </c>
      <c r="B113" s="33"/>
      <c r="E113" s="35" t="s">
        <v>204</v>
      </c>
    </row>
    <row r="114" spans="1:10" s="29" customFormat="1" ht="13.5" customHeight="1" x14ac:dyDescent="0.2">
      <c r="A114" s="28" t="s">
        <v>40</v>
      </c>
      <c r="B114" s="32">
        <v>26</v>
      </c>
      <c r="C114" s="32" t="s">
        <v>193</v>
      </c>
      <c r="D114" s="28" t="s">
        <v>42</v>
      </c>
      <c r="E114" s="41" t="s">
        <v>192</v>
      </c>
      <c r="F114" s="42" t="s">
        <v>96</v>
      </c>
      <c r="G114" s="43">
        <v>55.5</v>
      </c>
      <c r="H114" s="44">
        <v>0</v>
      </c>
      <c r="I114" s="44">
        <f>ROUND(ROUND(H114,2)*ROUND(G114,3),2)</f>
        <v>0</v>
      </c>
      <c r="J114" s="42" t="s">
        <v>94</v>
      </c>
    </row>
    <row r="115" spans="1:10" s="29" customFormat="1" x14ac:dyDescent="0.2">
      <c r="A115" s="30" t="s">
        <v>45</v>
      </c>
      <c r="B115" s="33"/>
      <c r="E115" s="35" t="s">
        <v>194</v>
      </c>
    </row>
    <row r="116" spans="1:10" s="29" customFormat="1" x14ac:dyDescent="0.2">
      <c r="A116" s="31" t="s">
        <v>47</v>
      </c>
      <c r="B116" s="33"/>
      <c r="E116" s="26" t="s">
        <v>195</v>
      </c>
    </row>
    <row r="117" spans="1:10" s="29" customFormat="1" ht="38.25" x14ac:dyDescent="0.2">
      <c r="A117" s="29" t="s">
        <v>49</v>
      </c>
      <c r="B117" s="33"/>
      <c r="E117" s="35" t="s">
        <v>190</v>
      </c>
    </row>
    <row r="118" spans="1:10" s="29" customFormat="1" ht="13.5" customHeight="1" x14ac:dyDescent="0.2">
      <c r="A118" s="28" t="s">
        <v>40</v>
      </c>
      <c r="B118" s="32">
        <v>27</v>
      </c>
      <c r="C118" s="32" t="s">
        <v>196</v>
      </c>
      <c r="D118" s="40" t="s">
        <v>42</v>
      </c>
      <c r="E118" s="41" t="s">
        <v>197</v>
      </c>
      <c r="F118" s="42" t="s">
        <v>96</v>
      </c>
      <c r="G118" s="43">
        <v>28</v>
      </c>
      <c r="H118" s="44">
        <v>0</v>
      </c>
      <c r="I118" s="44">
        <f>ROUND(ROUND(H118,2)*ROUND(G118,3),2)</f>
        <v>0</v>
      </c>
      <c r="J118" s="42" t="s">
        <v>94</v>
      </c>
    </row>
    <row r="119" spans="1:10" s="29" customFormat="1" x14ac:dyDescent="0.2">
      <c r="A119" s="30" t="s">
        <v>45</v>
      </c>
      <c r="B119" s="33"/>
      <c r="C119" s="33"/>
      <c r="D119" s="33"/>
      <c r="E119" s="35" t="s">
        <v>198</v>
      </c>
      <c r="F119" s="33"/>
      <c r="G119" s="33"/>
      <c r="H119" s="33"/>
      <c r="I119" s="33"/>
      <c r="J119" s="33"/>
    </row>
    <row r="120" spans="1:10" s="29" customFormat="1" x14ac:dyDescent="0.2">
      <c r="A120" s="31" t="s">
        <v>47</v>
      </c>
      <c r="B120" s="33"/>
      <c r="E120" s="26" t="s">
        <v>200</v>
      </c>
    </row>
    <row r="121" spans="1:10" s="29" customFormat="1" ht="84" customHeight="1" x14ac:dyDescent="0.2">
      <c r="A121" s="29" t="s">
        <v>49</v>
      </c>
      <c r="B121" s="33"/>
      <c r="E121" s="35" t="s">
        <v>199</v>
      </c>
    </row>
    <row r="122" spans="1:10" x14ac:dyDescent="0.2">
      <c r="A122" s="13" t="s">
        <v>40</v>
      </c>
      <c r="B122" s="32">
        <v>28</v>
      </c>
      <c r="C122" s="18">
        <v>919113</v>
      </c>
      <c r="D122" s="13" t="s">
        <v>42</v>
      </c>
      <c r="E122" s="41" t="s">
        <v>131</v>
      </c>
      <c r="F122" s="20" t="s">
        <v>96</v>
      </c>
      <c r="G122" s="21">
        <v>11</v>
      </c>
      <c r="H122" s="22">
        <v>0</v>
      </c>
      <c r="I122" s="22">
        <f>ROUND(ROUND(H122,2)*ROUND(G122,3),2)</f>
        <v>0</v>
      </c>
      <c r="J122" s="42" t="s">
        <v>94</v>
      </c>
    </row>
    <row r="123" spans="1:10" x14ac:dyDescent="0.2">
      <c r="A123" s="23" t="s">
        <v>45</v>
      </c>
      <c r="B123" s="33"/>
      <c r="E123" s="35" t="s">
        <v>133</v>
      </c>
    </row>
    <row r="124" spans="1:10" x14ac:dyDescent="0.2">
      <c r="A124" s="25" t="s">
        <v>47</v>
      </c>
      <c r="B124" s="33"/>
      <c r="E124" s="26" t="s">
        <v>132</v>
      </c>
    </row>
    <row r="125" spans="1:10" ht="25.5" x14ac:dyDescent="0.2">
      <c r="A125" t="s">
        <v>49</v>
      </c>
      <c r="B125" s="33"/>
      <c r="E125" s="24" t="s">
        <v>130</v>
      </c>
    </row>
    <row r="126" spans="1:10" x14ac:dyDescent="0.2">
      <c r="A126" s="13" t="s">
        <v>40</v>
      </c>
      <c r="B126" s="32">
        <v>29</v>
      </c>
      <c r="C126" s="18">
        <v>931313</v>
      </c>
      <c r="D126" s="13" t="s">
        <v>42</v>
      </c>
      <c r="E126" s="41" t="s">
        <v>144</v>
      </c>
      <c r="F126" s="20" t="s">
        <v>96</v>
      </c>
      <c r="G126" s="21">
        <v>21.7</v>
      </c>
      <c r="H126" s="22">
        <v>0</v>
      </c>
      <c r="I126" s="22">
        <f>ROUND(ROUND(H126,2)*ROUND(G126,3),2)</f>
        <v>0</v>
      </c>
      <c r="J126" s="42" t="s">
        <v>94</v>
      </c>
    </row>
    <row r="127" spans="1:10" x14ac:dyDescent="0.2">
      <c r="A127" s="23" t="s">
        <v>45</v>
      </c>
      <c r="B127" s="33"/>
      <c r="E127" s="35" t="s">
        <v>147</v>
      </c>
    </row>
    <row r="128" spans="1:10" x14ac:dyDescent="0.2">
      <c r="A128" s="25" t="s">
        <v>47</v>
      </c>
      <c r="B128" s="33"/>
      <c r="E128" s="26" t="s">
        <v>146</v>
      </c>
    </row>
    <row r="129" spans="1:10" ht="38.25" customHeight="1" x14ac:dyDescent="0.2">
      <c r="A129" t="s">
        <v>49</v>
      </c>
      <c r="B129" s="33"/>
      <c r="E129" s="24" t="s">
        <v>145</v>
      </c>
    </row>
    <row r="130" spans="1:10" ht="12.75" customHeight="1" x14ac:dyDescent="0.2">
      <c r="A130" s="13" t="s">
        <v>40</v>
      </c>
      <c r="B130" s="32">
        <v>30</v>
      </c>
      <c r="C130" s="18" t="s">
        <v>172</v>
      </c>
      <c r="D130" s="13" t="s">
        <v>42</v>
      </c>
      <c r="E130" s="41" t="s">
        <v>173</v>
      </c>
      <c r="F130" s="20" t="s">
        <v>96</v>
      </c>
      <c r="G130" s="21">
        <v>12</v>
      </c>
      <c r="H130" s="22">
        <v>0</v>
      </c>
      <c r="I130" s="22">
        <f>ROUND(ROUND(H130,2)*ROUND(G130,3),2)</f>
        <v>0</v>
      </c>
      <c r="J130" s="42" t="s">
        <v>94</v>
      </c>
    </row>
    <row r="131" spans="1:10" x14ac:dyDescent="0.2">
      <c r="A131" s="23" t="s">
        <v>45</v>
      </c>
      <c r="B131" s="33"/>
      <c r="C131" s="29"/>
      <c r="D131" s="29"/>
      <c r="E131" s="35" t="s">
        <v>175</v>
      </c>
      <c r="F131" s="29"/>
      <c r="G131" s="29"/>
      <c r="H131" s="29"/>
      <c r="I131" s="29"/>
      <c r="J131" s="29"/>
    </row>
    <row r="132" spans="1:10" x14ac:dyDescent="0.2">
      <c r="A132" s="25" t="s">
        <v>47</v>
      </c>
      <c r="B132" s="33"/>
      <c r="C132" s="29"/>
      <c r="D132" s="29"/>
      <c r="E132" s="26" t="s">
        <v>121</v>
      </c>
      <c r="F132" s="29"/>
      <c r="G132" s="29"/>
      <c r="H132" s="29"/>
      <c r="I132" s="29"/>
      <c r="J132" s="29"/>
    </row>
    <row r="133" spans="1:10" ht="89.25" x14ac:dyDescent="0.2">
      <c r="A133" t="s">
        <v>49</v>
      </c>
      <c r="B133" s="33"/>
      <c r="C133" s="29"/>
      <c r="D133" s="29"/>
      <c r="E133" s="35" t="s">
        <v>174</v>
      </c>
      <c r="F133" s="29"/>
      <c r="G133" s="29"/>
      <c r="H133" s="29"/>
      <c r="I133" s="29"/>
      <c r="J133" s="29"/>
    </row>
    <row r="134" spans="1:10" s="29" customFormat="1" x14ac:dyDescent="0.2">
      <c r="A134" s="28" t="s">
        <v>40</v>
      </c>
      <c r="B134" s="32">
        <v>31</v>
      </c>
      <c r="C134" s="32">
        <v>93664</v>
      </c>
      <c r="D134" s="40"/>
      <c r="E134" s="41" t="s">
        <v>149</v>
      </c>
      <c r="F134" s="42" t="s">
        <v>151</v>
      </c>
      <c r="G134" s="43">
        <v>6</v>
      </c>
      <c r="H134" s="44">
        <v>0</v>
      </c>
      <c r="I134" s="44">
        <f>ROUND(ROUND(H134,2)*ROUND(G134,3),2)</f>
        <v>0</v>
      </c>
      <c r="J134" s="42" t="s">
        <v>94</v>
      </c>
    </row>
    <row r="135" spans="1:10" s="29" customFormat="1" x14ac:dyDescent="0.2">
      <c r="A135" s="30" t="s">
        <v>45</v>
      </c>
      <c r="B135" s="33"/>
      <c r="C135" s="33"/>
      <c r="D135" s="33"/>
      <c r="E135" s="35" t="s">
        <v>150</v>
      </c>
      <c r="F135" s="33"/>
      <c r="G135" s="33"/>
      <c r="H135" s="33"/>
      <c r="I135" s="33"/>
      <c r="J135" s="33"/>
    </row>
    <row r="136" spans="1:10" s="29" customFormat="1" x14ac:dyDescent="0.2">
      <c r="A136" s="31" t="s">
        <v>47</v>
      </c>
      <c r="B136" s="33"/>
      <c r="C136" s="33"/>
      <c r="D136" s="33"/>
      <c r="E136" s="26" t="s">
        <v>207</v>
      </c>
      <c r="F136" s="33"/>
      <c r="G136" s="33"/>
      <c r="H136" s="33"/>
      <c r="I136" s="33"/>
      <c r="J136" s="33"/>
    </row>
    <row r="137" spans="1:10" s="29" customFormat="1" ht="38.25" customHeight="1" x14ac:dyDescent="0.2">
      <c r="A137" s="29" t="s">
        <v>49</v>
      </c>
      <c r="B137" s="33"/>
      <c r="C137" s="33"/>
      <c r="D137" s="33"/>
      <c r="E137" s="35" t="s">
        <v>152</v>
      </c>
      <c r="F137" s="33"/>
      <c r="G137" s="33"/>
      <c r="H137" s="33"/>
      <c r="I137" s="33"/>
      <c r="J137" s="33"/>
    </row>
    <row r="138" spans="1:10" x14ac:dyDescent="0.2">
      <c r="A138" s="13" t="s">
        <v>40</v>
      </c>
      <c r="B138" s="32">
        <v>32</v>
      </c>
      <c r="C138" s="32" t="s">
        <v>91</v>
      </c>
      <c r="D138" s="40" t="s">
        <v>42</v>
      </c>
      <c r="E138" s="41" t="s">
        <v>92</v>
      </c>
      <c r="F138" s="42" t="s">
        <v>63</v>
      </c>
      <c r="G138" s="43">
        <v>70.765000000000001</v>
      </c>
      <c r="H138" s="44">
        <v>0</v>
      </c>
      <c r="I138" s="44">
        <f>ROUND(ROUND(H138,2)*ROUND(G138,3),2)</f>
        <v>0</v>
      </c>
      <c r="J138" s="42" t="s">
        <v>94</v>
      </c>
    </row>
    <row r="139" spans="1:10" ht="38.25" x14ac:dyDescent="0.2">
      <c r="A139" s="23" t="s">
        <v>45</v>
      </c>
      <c r="B139" s="33"/>
      <c r="C139" s="33"/>
      <c r="D139" s="33"/>
      <c r="E139" s="35" t="s">
        <v>167</v>
      </c>
      <c r="F139" s="33"/>
      <c r="G139" s="33"/>
      <c r="H139" s="33"/>
      <c r="I139" s="33"/>
      <c r="J139" s="33"/>
    </row>
    <row r="140" spans="1:10" ht="76.5" x14ac:dyDescent="0.2">
      <c r="A140" s="25" t="s">
        <v>47</v>
      </c>
      <c r="B140" s="33"/>
      <c r="C140" s="29"/>
      <c r="D140" s="29"/>
      <c r="E140" s="26" t="s">
        <v>168</v>
      </c>
      <c r="F140" s="29"/>
      <c r="G140" s="29"/>
      <c r="H140" s="29"/>
      <c r="I140" s="29"/>
      <c r="J140" s="29"/>
    </row>
    <row r="141" spans="1:10" ht="25.5" x14ac:dyDescent="0.2">
      <c r="A141" t="s">
        <v>49</v>
      </c>
      <c r="B141" s="33"/>
      <c r="C141" s="29"/>
      <c r="D141" s="29"/>
      <c r="E141" s="35" t="s">
        <v>93</v>
      </c>
      <c r="F141" s="29"/>
      <c r="G141" s="29"/>
      <c r="H141" s="29"/>
      <c r="I141" s="29"/>
      <c r="J141" s="29"/>
    </row>
    <row r="142" spans="1:10" x14ac:dyDescent="0.2">
      <c r="A142" s="13" t="s">
        <v>40</v>
      </c>
      <c r="B142" s="32">
        <v>33</v>
      </c>
      <c r="C142" s="32">
        <v>93857</v>
      </c>
      <c r="D142" s="40"/>
      <c r="E142" s="41" t="s">
        <v>109</v>
      </c>
      <c r="F142" s="42" t="s">
        <v>63</v>
      </c>
      <c r="G142" s="43">
        <v>7</v>
      </c>
      <c r="H142" s="44">
        <v>0</v>
      </c>
      <c r="I142" s="44">
        <f>ROUND(ROUND(H142,2)*ROUND(G142,3),2)</f>
        <v>0</v>
      </c>
      <c r="J142" s="42" t="s">
        <v>94</v>
      </c>
    </row>
    <row r="143" spans="1:10" ht="25.5" x14ac:dyDescent="0.2">
      <c r="A143" s="23" t="s">
        <v>45</v>
      </c>
      <c r="B143" s="33"/>
      <c r="C143" s="33"/>
      <c r="D143" s="33"/>
      <c r="E143" s="35" t="s">
        <v>110</v>
      </c>
      <c r="F143" s="33"/>
      <c r="G143" s="33"/>
      <c r="H143" s="33"/>
      <c r="I143" s="33"/>
      <c r="J143" s="33"/>
    </row>
    <row r="144" spans="1:10" x14ac:dyDescent="0.2">
      <c r="A144" s="25" t="s">
        <v>47</v>
      </c>
      <c r="B144" s="33"/>
      <c r="C144" s="33"/>
      <c r="D144" s="33"/>
      <c r="E144" s="26" t="s">
        <v>218</v>
      </c>
      <c r="F144" s="33"/>
      <c r="G144" s="33"/>
      <c r="H144" s="33"/>
      <c r="I144" s="33"/>
      <c r="J144" s="33"/>
    </row>
    <row r="145" spans="1:10" ht="25.5" x14ac:dyDescent="0.2">
      <c r="A145" t="s">
        <v>49</v>
      </c>
      <c r="B145" s="33"/>
      <c r="C145" s="33"/>
      <c r="D145" s="33"/>
      <c r="E145" s="35" t="s">
        <v>93</v>
      </c>
      <c r="F145" s="33"/>
      <c r="G145" s="33"/>
      <c r="H145" s="33"/>
      <c r="I145" s="33"/>
      <c r="J145" s="33"/>
    </row>
    <row r="146" spans="1:10" s="29" customFormat="1" x14ac:dyDescent="0.2">
      <c r="A146" s="28" t="s">
        <v>40</v>
      </c>
      <c r="B146" s="32">
        <v>34</v>
      </c>
      <c r="C146" s="32">
        <v>94190</v>
      </c>
      <c r="D146" s="40" t="s">
        <v>42</v>
      </c>
      <c r="E146" s="41" t="s">
        <v>122</v>
      </c>
      <c r="F146" s="42" t="s">
        <v>123</v>
      </c>
      <c r="G146" s="43">
        <v>34</v>
      </c>
      <c r="H146" s="44">
        <v>0</v>
      </c>
      <c r="I146" s="44">
        <f>ROUND(ROUND(H146,2)*ROUND(G146,3),2)</f>
        <v>0</v>
      </c>
      <c r="J146" s="42" t="s">
        <v>94</v>
      </c>
    </row>
    <row r="147" spans="1:10" s="29" customFormat="1" x14ac:dyDescent="0.2">
      <c r="A147" s="30" t="s">
        <v>45</v>
      </c>
      <c r="B147" s="33"/>
      <c r="C147" s="33"/>
      <c r="D147" s="33"/>
      <c r="E147" s="35" t="s">
        <v>125</v>
      </c>
      <c r="F147" s="33"/>
      <c r="G147" s="33"/>
      <c r="H147" s="33"/>
      <c r="I147" s="33"/>
      <c r="J147" s="33"/>
    </row>
    <row r="148" spans="1:10" s="29" customFormat="1" x14ac:dyDescent="0.2">
      <c r="A148" s="31" t="s">
        <v>47</v>
      </c>
      <c r="B148" s="33"/>
      <c r="C148" s="33"/>
      <c r="D148" s="33"/>
      <c r="E148" s="26" t="s">
        <v>126</v>
      </c>
      <c r="F148" s="33"/>
      <c r="G148" s="33"/>
      <c r="H148" s="33"/>
      <c r="I148" s="33"/>
      <c r="J148" s="33"/>
    </row>
    <row r="149" spans="1:10" s="29" customFormat="1" ht="25.5" x14ac:dyDescent="0.2">
      <c r="A149" s="29" t="s">
        <v>49</v>
      </c>
      <c r="B149" s="33"/>
      <c r="C149" s="33"/>
      <c r="D149" s="33"/>
      <c r="E149" s="35" t="s">
        <v>124</v>
      </c>
      <c r="F149" s="33"/>
      <c r="G149" s="33"/>
      <c r="H149" s="33"/>
      <c r="I149" s="33"/>
      <c r="J149" s="33"/>
    </row>
    <row r="150" spans="1:10" x14ac:dyDescent="0.2">
      <c r="A150" s="13" t="s">
        <v>40</v>
      </c>
      <c r="B150" s="32">
        <v>35</v>
      </c>
      <c r="C150" s="32">
        <v>966158</v>
      </c>
      <c r="D150" s="40" t="s">
        <v>42</v>
      </c>
      <c r="E150" s="41" t="s">
        <v>101</v>
      </c>
      <c r="F150" s="42" t="s">
        <v>64</v>
      </c>
      <c r="G150" s="43">
        <v>0.33</v>
      </c>
      <c r="H150" s="44">
        <v>0</v>
      </c>
      <c r="I150" s="44">
        <f>ROUND(ROUND(H150,2)*ROUND(G150,3),2)</f>
        <v>0</v>
      </c>
      <c r="J150" s="42" t="s">
        <v>94</v>
      </c>
    </row>
    <row r="151" spans="1:10" ht="25.5" x14ac:dyDescent="0.2">
      <c r="A151" s="23" t="s">
        <v>45</v>
      </c>
      <c r="B151" s="33"/>
      <c r="C151" s="33"/>
      <c r="D151" s="33"/>
      <c r="E151" s="35" t="s">
        <v>134</v>
      </c>
      <c r="F151" s="33"/>
      <c r="G151" s="33"/>
      <c r="H151" s="33"/>
      <c r="I151" s="33"/>
      <c r="J151" s="33"/>
    </row>
    <row r="152" spans="1:10" x14ac:dyDescent="0.2">
      <c r="A152" s="25" t="s">
        <v>47</v>
      </c>
      <c r="B152" s="33"/>
      <c r="C152" s="33"/>
      <c r="D152" s="33"/>
      <c r="E152" s="26" t="s">
        <v>135</v>
      </c>
      <c r="F152" s="33"/>
      <c r="G152" s="33"/>
      <c r="H152" s="33"/>
      <c r="I152" s="33"/>
      <c r="J152" s="33"/>
    </row>
    <row r="153" spans="1:10" ht="103.5" customHeight="1" x14ac:dyDescent="0.2">
      <c r="A153" t="s">
        <v>49</v>
      </c>
      <c r="B153" s="33"/>
      <c r="C153" s="33"/>
      <c r="D153" s="33"/>
      <c r="E153" s="45" t="s">
        <v>100</v>
      </c>
      <c r="F153" s="33"/>
      <c r="G153" s="33"/>
      <c r="H153" s="33"/>
      <c r="I153" s="33"/>
      <c r="J153" s="33"/>
    </row>
    <row r="154" spans="1:10" x14ac:dyDescent="0.2">
      <c r="A154" s="13" t="s">
        <v>40</v>
      </c>
      <c r="B154" s="32">
        <v>36</v>
      </c>
      <c r="C154" s="32" t="s">
        <v>102</v>
      </c>
      <c r="D154" s="40" t="s">
        <v>42</v>
      </c>
      <c r="E154" s="41" t="s">
        <v>103</v>
      </c>
      <c r="F154" s="42" t="s">
        <v>105</v>
      </c>
      <c r="G154" s="43">
        <v>4.7519999999999998</v>
      </c>
      <c r="H154" s="44">
        <v>0</v>
      </c>
      <c r="I154" s="44">
        <f>ROUND(ROUND(H154,2)*ROUND(G154,3),2)</f>
        <v>0</v>
      </c>
      <c r="J154" s="42" t="s">
        <v>94</v>
      </c>
    </row>
    <row r="155" spans="1:10" ht="25.5" x14ac:dyDescent="0.2">
      <c r="A155" s="23" t="s">
        <v>45</v>
      </c>
      <c r="B155" s="33"/>
      <c r="C155" s="33"/>
      <c r="D155" s="33"/>
      <c r="E155" s="35" t="s">
        <v>104</v>
      </c>
      <c r="F155" s="33"/>
      <c r="G155" s="33"/>
      <c r="H155" s="33"/>
      <c r="I155" s="33"/>
      <c r="J155" s="33"/>
    </row>
    <row r="156" spans="1:10" x14ac:dyDescent="0.2">
      <c r="B156" s="33"/>
      <c r="C156" s="33"/>
      <c r="D156" s="33"/>
      <c r="E156" s="26" t="s">
        <v>136</v>
      </c>
      <c r="F156" s="33"/>
      <c r="G156" s="33"/>
      <c r="H156" s="33"/>
      <c r="I156" s="33"/>
      <c r="J156" s="33"/>
    </row>
    <row r="157" spans="1:10" ht="12.75" customHeight="1" x14ac:dyDescent="0.2">
      <c r="B157" s="33"/>
    </row>
  </sheetData>
  <mergeCells count="11">
    <mergeCell ref="J5:J6"/>
    <mergeCell ref="C3:D3"/>
    <mergeCell ref="C4:D4"/>
    <mergeCell ref="F5:F6"/>
    <mergeCell ref="G5:G6"/>
    <mergeCell ref="H5:I5"/>
    <mergeCell ref="A5:A6"/>
    <mergeCell ref="B5:B6"/>
    <mergeCell ref="C5:C6"/>
    <mergeCell ref="D5:D6"/>
    <mergeCell ref="E5:E6"/>
  </mergeCells>
  <pageMargins left="0.75" right="0.75" top="1" bottom="1" header="0.5" footer="0.5"/>
  <pageSetup paperSize="9" fitToHeight="0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000_Ostatní</vt:lpstr>
      <vt:lpstr>000_Vedlejší</vt:lpstr>
      <vt:lpstr>SO 201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Procházková Zuzana</dc:creator>
  <cp:keywords/>
  <dc:description/>
  <cp:lastModifiedBy>Procházková Zuzana</cp:lastModifiedBy>
  <dcterms:created xsi:type="dcterms:W3CDTF">2024-04-18T11:27:50Z</dcterms:created>
  <dcterms:modified xsi:type="dcterms:W3CDTF">2024-04-18T11:29:50Z</dcterms:modified>
  <cp:category/>
  <cp:contentStatus/>
</cp:coreProperties>
</file>